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d.docs.live.net/f9d85f3f2fb244ba/Documents/Carey Group/PA Chiefs Association/Workgroup three/"/>
    </mc:Choice>
  </mc:AlternateContent>
  <xr:revisionPtr revIDLastSave="1101" documentId="8_{6337FA42-0FE9-4C98-AF38-CFCF5715344D}" xr6:coauthVersionLast="47" xr6:coauthVersionMax="47" xr10:uidLastSave="{FB0EA083-5A74-431B-94C0-05E510DABF68}"/>
  <bookViews>
    <workbookView xWindow="-110" yWindow="-110" windowWidth="25820" windowHeight="15500" activeTab="1" xr2:uid="{00000000-000D-0000-FFFF-FFFF00000000}"/>
  </bookViews>
  <sheets>
    <sheet name="Introduction &amp; Disclaimer" sheetId="2" r:id="rId1"/>
    <sheet name="Results"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1" l="1"/>
  <c r="D70" i="1" s="1"/>
  <c r="D68" i="1"/>
  <c r="D67" i="1"/>
  <c r="T68" i="1"/>
  <c r="R68" i="1"/>
  <c r="P68" i="1"/>
  <c r="M68" i="1"/>
  <c r="K68" i="1"/>
  <c r="I68" i="1"/>
  <c r="G68" i="1"/>
  <c r="E68" i="1"/>
  <c r="T69" i="1"/>
  <c r="R69" i="1"/>
  <c r="P69" i="1"/>
  <c r="M69" i="1"/>
  <c r="K69" i="1"/>
  <c r="I69" i="1"/>
  <c r="G69" i="1"/>
  <c r="E69" i="1"/>
  <c r="T67" i="1"/>
  <c r="R67" i="1"/>
  <c r="P67" i="1"/>
  <c r="M67" i="1"/>
  <c r="K67" i="1"/>
  <c r="I67" i="1"/>
  <c r="G67" i="1"/>
  <c r="E67" i="1"/>
  <c r="O79" i="1"/>
  <c r="O85" i="1"/>
  <c r="O84" i="1"/>
  <c r="O83" i="1"/>
  <c r="O82" i="1"/>
  <c r="O81" i="1"/>
  <c r="O80" i="1"/>
  <c r="O78" i="1"/>
  <c r="O77" i="1"/>
  <c r="O76" i="1"/>
  <c r="O75" i="1"/>
  <c r="O74" i="1"/>
  <c r="N71" i="1"/>
  <c r="U72" i="1"/>
  <c r="S72" i="1"/>
  <c r="S71" i="1"/>
  <c r="Q72" i="1"/>
  <c r="Q71" i="1"/>
  <c r="N72" i="1"/>
  <c r="L72" i="1"/>
  <c r="L71" i="1"/>
  <c r="J72" i="1"/>
  <c r="J71" i="1"/>
  <c r="H72" i="1"/>
  <c r="H71" i="1"/>
  <c r="F72" i="1"/>
  <c r="F71" i="1"/>
  <c r="C72" i="1"/>
  <c r="C71" i="1"/>
  <c r="T70" i="1" l="1"/>
  <c r="R70" i="1"/>
  <c r="P70" i="1"/>
  <c r="M70" i="1"/>
  <c r="K70" i="1"/>
  <c r="I70" i="1"/>
  <c r="G70" i="1"/>
  <c r="E70" i="1"/>
  <c r="F73" i="1"/>
  <c r="S73" i="1"/>
  <c r="O86" i="1"/>
  <c r="Q73" i="1"/>
  <c r="H73" i="1"/>
  <c r="J73" i="1"/>
  <c r="N73" i="1"/>
  <c r="C73" i="1"/>
  <c r="L7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tc={C6B79755-FF74-46AE-9557-4C4305EBAE5E}</author>
    <author>tc={EBE7C2F7-75C6-4D72-8201-2CECAFD3A91D}</author>
    <author>tc={96F2F982-1432-4C96-99E0-1D97F4BDEDE7}</author>
    <author>tc={C3B31092-D65F-4058-8FE5-8CBE9E354FD3}</author>
    <author>tc={CD1AE44C-1BC9-4717-9363-ED6C2840A795}</author>
    <author>tc={62B8B32F-20DC-458C-92E5-E25E9F04A2FC}</author>
    <author>tc={FF003CA4-ECD5-4C2E-9203-05C357DA38C7}</author>
    <author>tc={68ADCA58-ACC6-40C6-8DF7-53E75DC2BCA2}</author>
    <author>tc={B095FB8C-3F02-4C2A-A9F9-45F4949AF6F8}</author>
    <author>tc={8C7024BA-1EB7-4337-B082-2C0E9C422313}</author>
    <author>tc={A2318628-F62F-46B0-A352-E451659BAC88}</author>
    <author>tc={D8445246-5DE3-45F4-B506-515A54B6A8B7}</author>
    <author>tc={EA3BA8FC-030D-40FC-99B0-AAB0721FE7EF}</author>
    <author>tc={3D10A139-A174-4FB2-8593-23A55166D557}</author>
    <author>tc={286E8A90-FBCD-4208-830B-56966C712815}</author>
    <author>tc={E7C3463E-60B4-4E1F-98CE-9C0927A8C2C3}</author>
    <author>tc={741C51FD-1336-4B69-8F2D-1E5459373C20}</author>
    <author>tc={EB2FCAAE-5A11-4B17-A6F9-18EB5B18228B}</author>
    <author>tc={7EBFE42A-BBB6-47E2-A580-CCB8FFFDA5D8}</author>
    <author>tc={8AF6AC70-862F-4CA4-BD77-B7B533F1F332}</author>
    <author>tc={BBAA32C2-2904-4DB5-8280-A602346AC231}</author>
    <author>tc={EECA1FBB-A9E0-4141-8AC6-844BB0AEC015}</author>
    <author>tc={248496A4-C4D0-4333-ADF2-D537E684BAB7}</author>
    <author>tc={E2DB079F-F489-4970-B5D0-36D5DE54CEEB}</author>
    <author>tc={76A24DC9-AC20-47EF-93E5-72BA01DA4B8D}</author>
    <author>tc={9327C676-D90C-4A10-9376-701E30D66E19}</author>
    <author>tc={08D20934-7506-445A-A6C1-65DE26D2C491}</author>
    <author>tc={C1D7C809-AD94-48D2-B9E9-43390ADAE986}</author>
    <author>tc={61ACCF80-05BF-4A4D-92CB-54A06B6E2E17}</author>
    <author>tc={0C843101-6A58-4470-A673-A0BD9D8FE5E6}</author>
    <author>tc={A4C43184-CCBC-4B4F-B17B-778C055F29DD}</author>
    <author>tc={8A80E5E3-69C7-42D1-97C6-BEFA4D2A88BD}</author>
    <author>tc={9276C3C3-EF54-4691-ABD9-1CFA24F9ABBB}</author>
    <author>tc={EFCC5F6C-B318-49B5-A0DE-BB59C8A67F7E}</author>
    <author>tc={339E3E60-5647-4759-9E0C-D0F2177004ED}</author>
    <author>tc={68D87D1C-0D7A-4418-AC6E-48E633BC74C0}</author>
    <author>tc={227B8F6A-5B6E-4B2C-B564-14448FB12ED2}</author>
    <author>tc={7E3A19FE-B05F-4946-ABFB-5C6840058EC2}</author>
    <author>tc={20F27E5A-0696-4D07-8EFD-A65EAA8C01F7}</author>
    <author>tc={1497703A-484F-4CD5-B589-907E6B9F4F16}</author>
    <author>tc={DFFD4368-B55B-4C54-A428-741E8F0F07CB}</author>
    <author>tc={A823CE2F-0162-4C8E-8719-52087D14684F}</author>
    <author>tc={78FFEFD7-1126-41BD-A65D-51844C59571D}</author>
    <author>tc={E7FBF31B-FF15-450A-AEC5-FA205FAEFC54}</author>
    <author>tc={56710ECF-41EC-4BC0-8854-5EDE15BFCA23}</author>
    <author>tc={E35239EC-1618-4181-AB5C-C8D90FD2671C}</author>
    <author>tc={40DAF612-C81C-43B1-ABE7-9DE5E04E1C93}</author>
    <author>tc={DF87D5FE-43C7-48EA-97DA-EF9A1B87767C}</author>
    <author>tc={2F7A35AD-B203-4093-B705-6155F5B996A5}</author>
    <author>tc={77E2D5B7-356E-4AA3-9915-010A80CDC305}</author>
    <author>tc={335C8D85-67C8-4CC5-89DF-79458369C7E0}</author>
    <author>tc={E4A695AD-E1AC-4590-990C-58C3ADF18C20}</author>
    <author>tc={0D8EAA16-3C3F-4849-BE02-4E431EAAE614}</author>
    <author>tc={7C1CA513-737E-41D7-85FF-5727D9B8E376}</author>
    <author>tc={EF6F5B0E-9183-4BC7-BD30-1409252C7B93}</author>
    <author>tc={E3DE60B0-46A8-4C3F-B825-B5E618259A76}</author>
    <author>tc={A6704FA9-94DD-414A-A031-9349623174A7}</author>
    <author>tc={3798FD8C-6D19-4D5D-803C-07FECC546763}</author>
    <author>tc={FAC65F08-1320-428F-96D4-95A539C94EA0}</author>
    <author>tc={FD6434FA-BFC1-444E-BD5C-9C9375FAFA79}</author>
    <author>tc={B120465A-7940-46DA-BF9F-3CEC29D5C2B1}</author>
    <author>tc={F47C8483-A9DA-4389-BA31-0D7152D4EEB3}</author>
    <author>tc={0ABC6854-3B66-45EA-9A32-CE2425554370}</author>
    <author>tc={BB9602D7-682F-4E53-B48C-B17894D287EC}</author>
    <author>tc={16D742B7-2306-44C9-BAFD-BC22BCF4C440}</author>
    <author>tc={A15A8FC5-6D43-4C2D-958E-11A98D983B05}</author>
    <author>tc={01F35B19-E56E-41B6-B1D7-3DD43492C3B3}</author>
    <author>tc={60CCD59B-248B-49FF-A540-2984998F8F9D}</author>
    <author>tc={F5A980F1-55A4-483A-A7F8-70434A63CDB3}</author>
    <author>tc={17BA27FD-1EDA-4519-BF06-D68AC35AF5B9}</author>
    <author>tc={3F80FE32-5FE8-4445-8238-506CBA38CD0F}</author>
    <author>tc={7EFAD8AE-B351-4609-BCF7-41206B54DDC1}</author>
    <author>tc={3AA49A2B-E224-41C1-B845-C3A5FEB8CB9B}</author>
    <author>tc={7EAD93CE-8B55-4A8D-907D-6B1A4C3BA88C}</author>
    <author>tc={101E4785-AEDC-4D90-94FF-BEBF4B93B65E}</author>
    <author>tc={5A9DD174-4DD3-4E62-832D-C5E3BC3C8146}</author>
    <author>tc={52B63C6B-D57D-4BAE-90B3-622410FC6283}</author>
    <author>tc={F1BCD871-CA69-43F1-9DA7-D59C24E5CD10}</author>
    <author>tc={7F47D534-2A6F-4AEF-8AAB-27598BD43DF2}</author>
    <author>tc={AA3589CC-BE58-4E50-BFFA-69151186F56F}</author>
    <author>tc={11081CD9-FE4E-49A0-8971-250ABFD1E990}</author>
    <author>tc={A74E74C9-3BBE-4DE2-9C92-C723AC6B9E68}</author>
    <author>tc={755B643B-A58C-4BAA-AAB6-0224BB858F5B}</author>
    <author>tc={BA93D1D6-C3FA-4247-81F5-72AF5629E62B}</author>
    <author>tc={F6AE1D43-4643-4A22-AC7E-83ED1CA41C96}</author>
    <author>tc={B7D51AEE-D7AB-4EA4-85B9-ADDDE60A4D36}</author>
    <author>tc={19846DE1-D45B-4B9D-9311-75BD83B8039D}</author>
    <author>tc={F74C7384-6B6B-426D-94E7-C2A6CE3D7B40}</author>
  </authors>
  <commentList>
    <comment ref="C2" authorId="0" shapeId="0" xr:uid="{C6B79755-FF74-46AE-9557-4C4305EBAE5E}">
      <text>
        <t>[Threaded comment]
Your version of Excel allows you to read this threaded comment; however, any edits to it will get removed if the file is opened in a newer version of Excel. Learn more: https://go.microsoft.com/fwlink/?linkid=870924
Comment:
    Partially...Not our DUI cases, however.  We are working on that.</t>
      </text>
    </comment>
    <comment ref="C7" authorId="1" shapeId="0" xr:uid="{EBE7C2F7-75C6-4D72-8201-2CECAFD3A91D}">
      <text>
        <t>[Threaded comment]
Your version of Excel allows you to read this threaded comment; however, any edits to it will get removed if the file is opened in a newer version of Excel. Learn more: https://go.microsoft.com/fwlink/?linkid=870924
Comment:
    We have a large "low risk" caseload.  Our other caseloads consist of both moderate and highs</t>
      </text>
    </comment>
    <comment ref="C8" authorId="2" shapeId="0" xr:uid="{96F2F982-1432-4C96-99E0-1D97F4BDEDE7}">
      <text>
        <t xml:space="preserve">[Threaded comment]
Your version of Excel allows you to read this threaded comment; however, any edits to it will get removed if the file is opened in a newer version of Excel. Learn more: https://go.microsoft.com/fwlink/?linkid=870924
Comment:
    Amanda’s situation is a little different and can’t really be categorized according to the survey.  She has PO’s who deal only in high risk and their average caseloads are 150.
She has PO’s who have everything from low to high and those caseloads are 133.  Two officers have low risk only and they have caseloads of 244.
For the question about med/mod risk and she answered no, the caseload number in column I should be zero.  
</t>
      </text>
    </comment>
    <comment ref="C10" authorId="3" shapeId="0" xr:uid="{C3B31092-D65F-4058-8FE5-8CBE9E354FD3}">
      <text>
        <t>[Threaded comment]
Your version of Excel allows you to read this threaded comment; however, any edits to it will get removed if the file is opened in a newer version of Excel. Learn more: https://go.microsoft.com/fwlink/?linkid=870924
Comment:
    low and medium/high</t>
      </text>
    </comment>
    <comment ref="E10" authorId="4" shapeId="0" xr:uid="{CD1AE44C-1BC9-4717-9363-ED6C2840A795}">
      <text>
        <t>[Threaded comment]
Your version of Excel allows you to read this threaded comment; however, any edits to it will get removed if the file is opened in a newer version of Excel. Learn more: https://go.microsoft.com/fwlink/?linkid=870924
Comment:
    60 for general supervision</t>
      </text>
    </comment>
    <comment ref="F10" authorId="5" shapeId="0" xr:uid="{62B8B32F-20DC-458C-92E5-E25E9F04A2FC}">
      <text>
        <t>[Threaded comment]
Your version of Excel allows you to read this threaded comment; however, any edits to it will get removed if the file is opened in a newer version of Excel. Learn more: https://go.microsoft.com/fwlink/?linkid=870924
Comment:
    caseloads are combined medium and high risk offenders</t>
      </text>
    </comment>
    <comment ref="P10" authorId="6" shapeId="0" xr:uid="{FF003CA4-ECD5-4C2E-9203-05C357DA38C7}">
      <text>
        <t>[Threaded comment]
Your version of Excel allows you to read this threaded comment; however, any edits to it will get removed if the file is opened in a newer version of Excel. Learn more: https://go.microsoft.com/fwlink/?linkid=870924
Comment:
    currently 10</t>
      </text>
    </comment>
    <comment ref="G11" authorId="7" shapeId="0" xr:uid="{68ADCA58-ACC6-40C6-8DF7-53E75DC2BCA2}">
      <text>
        <t>[Threaded comment]
Your version of Excel allows you to read this threaded comment; however, any edits to it will get removed if the file is opened in a newer version of Excel. Learn more: https://go.microsoft.com/fwlink/?linkid=870924
Comment:
    70-90</t>
      </text>
    </comment>
    <comment ref="I11" authorId="8" shapeId="0" xr:uid="{B095FB8C-3F02-4C2A-A9F9-45F4949AF6F8}">
      <text>
        <t>[Threaded comment]
Your version of Excel allows you to read this threaded comment; however, any edits to it will get removed if the file is opened in a newer version of Excel. Learn more: https://go.microsoft.com/fwlink/?linkid=870924
Comment:
    300-600</t>
      </text>
    </comment>
    <comment ref="G16" authorId="9" shapeId="0" xr:uid="{8C7024BA-1EB7-4337-B082-2C0E9C422313}">
      <text>
        <t>[Threaded comment]
Your version of Excel allows you to read this threaded comment; however, any edits to it will get removed if the file is opened in a newer version of Excel. Learn more: https://go.microsoft.com/fwlink/?linkid=870924
Comment:
    I assume you mean Med/Mod &amp; High if so avg-115</t>
      </text>
    </comment>
    <comment ref="P17" authorId="10" shapeId="0" xr:uid="{A2318628-F62F-46B0-A352-E451659BAC88}">
      <text>
        <t>[Threaded comment]
Your version of Excel allows you to read this threaded comment; however, any edits to it will get removed if the file is opened in a newer version of Excel. Learn more: https://go.microsoft.com/fwlink/?linkid=870924
Comment:
    20-30</t>
      </text>
    </comment>
    <comment ref="R20" authorId="11" shapeId="0" xr:uid="{D8445246-5DE3-45F4-B506-515A54B6A8B7}">
      <text>
        <t>[Threaded comment]
Your version of Excel allows you to read this threaded comment; however, any edits to it will get removed if the file is opened in a newer version of Excel. Learn more: https://go.microsoft.com/fwlink/?linkid=870924
Comment:
    18 SOs plus 42 general cases on caseload</t>
      </text>
    </comment>
    <comment ref="S20" authorId="12" shapeId="0" xr:uid="{EA3BA8FC-030D-40FC-99B0-AAB0721FE7EF}">
      <text>
        <t xml:space="preserve">[Threaded comment]
Your version of Excel allows you to read this threaded comment; however, any edits to it will get removed if the file is opened in a newer version of Excel. Learn more: https://go.microsoft.com/fwlink/?linkid=870924
Comment:
    No but Officers that specialize more in mental health
</t>
      </text>
    </comment>
    <comment ref="E24" authorId="13" shapeId="0" xr:uid="{3D10A139-A174-4FB2-8593-23A55166D557}">
      <text>
        <t>[Threaded comment]
Your version of Excel allows you to read this threaded comment; however, any edits to it will get removed if the file is opened in a newer version of Excel. Learn more: https://go.microsoft.com/fwlink/?linkid=870924
Comment:
    Specialty caseloads: 50-60; General: 125-135</t>
      </text>
    </comment>
    <comment ref="H24" authorId="14" shapeId="0" xr:uid="{286E8A90-FBCD-4208-830B-56966C712815}">
      <text>
        <t>[Threaded comment]
Your version of Excel allows you to read this threaded comment; however, any edits to it will get removed if the file is opened in a newer version of Excel. Learn more: https://go.microsoft.com/fwlink/?linkid=870924
Comment:
    We have two ARD caseloads, which are low risk.  We are in the process of creating low risk caseloads.</t>
      </text>
    </comment>
    <comment ref="P24" authorId="15" shapeId="0" xr:uid="{E7C3463E-60B4-4E1F-98CE-9C0927A8C2C3}">
      <text>
        <t>[Threaded comment]
Your version of Excel allows you to read this threaded comment; however, any edits to it will get removed if the file is opened in a newer version of Excel. Learn more: https://go.microsoft.com/fwlink/?linkid=870924
Comment:
    20-30</t>
      </text>
    </comment>
    <comment ref="M25" authorId="16" shapeId="0" xr:uid="{741C51FD-1336-4B69-8F2D-1E5459373C20}">
      <text>
        <t>[Threaded comment]
Your version of Excel allows you to read this threaded comment; however, any edits to it will get removed if the file is opened in a newer version of Excel. Learn more: https://go.microsoft.com/fwlink/?linkid=870924
Comment:
    '10-15</t>
      </text>
    </comment>
    <comment ref="E26" authorId="17" shapeId="0" xr:uid="{EB2FCAAE-5A11-4B17-A6F9-18EB5B18228B}">
      <text>
        <t xml:space="preserve">[Threaded comment]
Your version of Excel allows you to read this threaded comment; however, any edits to it will get removed if the file is opened in a newer version of Excel. Learn more: https://go.microsoft.com/fwlink/?linkid=870924
Comment:
    Nothing reported by county
</t>
      </text>
    </comment>
    <comment ref="H26" authorId="18" shapeId="0" xr:uid="{7EBFE42A-BBB6-47E2-A580-CCB8FFFDA5D8}">
      <text>
        <t>[Threaded comment]
Your version of Excel allows you to read this threaded comment; however, any edits to it will get removed if the file is opened in a newer version of Excel. Learn more: https://go.microsoft.com/fwlink/?linkid=870924
Comment:
    admin caseloads</t>
      </text>
    </comment>
    <comment ref="E27" authorId="19" shapeId="0" xr:uid="{8AF6AC70-862F-4CA4-BD77-B7B533F1F332}">
      <text>
        <t>[Threaded comment]
Your version of Excel allows you to read this threaded comment; however, any edits to it will get removed if the file is opened in a newer version of Excel. Learn more: https://go.microsoft.com/fwlink/?linkid=870924
Comment:
    Around 200 for Probation/Parole General Caseload, 75 for Electronic Monitoring, 50 for Sex Offenders, 130 for Treatment Court, 175 for ARD</t>
      </text>
    </comment>
    <comment ref="C28" authorId="20" shapeId="0" xr:uid="{BBAA32C2-2904-4DB5-8280-A602346AC231}">
      <text>
        <t>[Threaded comment]
Your version of Excel allows you to read this threaded comment; however, any edits to it will get removed if the file is opened in a newer version of Excel. Learn more: https://go.microsoft.com/fwlink/?linkid=870924
Comment:
    PO has all Risk Levels</t>
      </text>
    </comment>
    <comment ref="F28" authorId="21" shapeId="0" xr:uid="{EECA1FBB-A9E0-4141-8AC6-844BB0AEC015}">
      <text>
        <t>[Threaded comment]
Your version of Excel allows you to read this threaded comment; however, any edits to it will get removed if the file is opened in a newer version of Excel. Learn more: https://go.microsoft.com/fwlink/?linkid=870924
Comment:
    PO has all Risk Levels</t>
      </text>
    </comment>
    <comment ref="H28" authorId="22" shapeId="0" xr:uid="{248496A4-C4D0-4333-ADF2-D537E684BAB7}">
      <text>
        <t>[Threaded comment]
Your version of Excel allows you to read this threaded comment; however, any edits to it will get removed if the file is opened in a newer version of Excel. Learn more: https://go.microsoft.com/fwlink/?linkid=870924
Comment:
    PO has all Risk Levels</t>
      </text>
    </comment>
    <comment ref="J28" authorId="23" shapeId="0" xr:uid="{E2DB079F-F489-4970-B5D0-36D5DE54CEEB}">
      <text>
        <t>[Threaded comment]
Your version of Excel allows you to read this threaded comment; however, any edits to it will get removed if the file is opened in a newer version of Excel. Learn more: https://go.microsoft.com/fwlink/?linkid=870924
Comment:
    PO has all Risk Levels</t>
      </text>
    </comment>
    <comment ref="L28" authorId="24" shapeId="0" xr:uid="{76A24DC9-AC20-47EF-93E5-72BA01DA4B8D}">
      <text>
        <t>[Threaded comment]
Your version of Excel allows you to read this threaded comment; however, any edits to it will get removed if the file is opened in a newer version of Excel. Learn more: https://go.microsoft.com/fwlink/?linkid=870924
Comment:
    PO has all Risk Levels</t>
      </text>
    </comment>
    <comment ref="F30" authorId="25" shapeId="0" xr:uid="{9327C676-D90C-4A10-9376-701E30D66E19}">
      <text>
        <t xml:space="preserve">[Threaded comment]
Your version of Excel allows you to read this threaded comment; however, any edits to it will get removed if the file is opened in a newer version of Excel. Learn more: https://go.microsoft.com/fwlink/?linkid=870924
Comment:
    We are a small Dept. and all the officers carry all kinds of cases along with doing PSI’s and collections.  We are unable to have specialized risk level caseloads.  
As far as average caseload size of moderate and high risk offenders 10 cases per officer.   
</t>
      </text>
    </comment>
    <comment ref="P31" authorId="26" shapeId="0" xr:uid="{08D20934-7506-445A-A6C1-65DE26D2C491}">
      <text>
        <t>[Threaded comment]
Your version of Excel allows you to read this threaded comment; however, any edits to it will get removed if the file is opened in a newer version of Excel. Learn more: https://go.microsoft.com/fwlink/?linkid=870924
Comment:
    15 for Drug Court, but they also supervise other cases</t>
      </text>
    </comment>
    <comment ref="E36" authorId="27" shapeId="0" xr:uid="{C1D7C809-AD94-48D2-B9E9-43390ADAE986}">
      <text>
        <t xml:space="preserve">[Threaded comment]
Your version of Excel allows you to read this threaded comment; however, any edits to it will get removed if the file is opened in a newer version of Excel. Learn more: https://go.microsoft.com/fwlink/?linkid=870924
Comment:
    PO’s caseload average-  115 
</t>
      </text>
    </comment>
    <comment ref="S36" authorId="28" shapeId="0" xr:uid="{61ACCF80-05BF-4A4D-92CB-54A06B6E2E17}">
      <text>
        <t xml:space="preserve">[Threaded comment]
Your version of Excel allows you to read this threaded comment; however, any edits to it will get removed if the file is opened in a newer version of Excel. Learn more: https://go.microsoft.com/fwlink/?linkid=870924
Comment:
    Mental Health Court 2 PO’s average 20- 25 each
</t>
      </text>
    </comment>
    <comment ref="J37" authorId="29" shapeId="0" xr:uid="{0C843101-6A58-4470-A673-A0BD9D8FE5E6}">
      <text>
        <t>[Threaded comment]
Your version of Excel allows you to read this threaded comment; however, any edits to it will get removed if the file is opened in a newer version of Excel. Learn more: https://go.microsoft.com/fwlink/?linkid=870924
Comment:
    Combined with High Risk</t>
      </text>
    </comment>
    <comment ref="L37" authorId="30" shapeId="0" xr:uid="{A4C43184-CCBC-4B4F-B17B-778C055F29DD}">
      <text>
        <t>[Threaded comment]
Your version of Excel allows you to read this threaded comment; however, any edits to it will get removed if the file is opened in a newer version of Excel. Learn more: https://go.microsoft.com/fwlink/?linkid=870924
Comment:
    Combined with Med/Mod</t>
      </text>
    </comment>
    <comment ref="C39" authorId="31" shapeId="0" xr:uid="{8A80E5E3-69C7-42D1-97C6-BEFA4D2A88BD}">
      <text>
        <t xml:space="preserve">[Threaded comment]
Your version of Excel allows you to read this threaded comment; however, any edits to it will get removed if the file is opened in a newer version of Excel. Learn more: https://go.microsoft.com/fwlink/?linkid=870924
Comment:
    Administrative, Minimum, Lo-Med, High-Med, Maximum
</t>
      </text>
    </comment>
    <comment ref="F39" authorId="32" shapeId="0" xr:uid="{9276C3C3-EF54-4691-ABD9-1CFA24F9ABBB}">
      <text>
        <t>[Threaded comment]
Your version of Excel allows you to read this threaded comment; however, any edits to it will get removed if the file is opened in a newer version of Excel. Learn more: https://go.microsoft.com/fwlink/?linkid=870924
Comment:
    a few</t>
      </text>
    </comment>
    <comment ref="G39" authorId="33" shapeId="0" xr:uid="{EFCC5F6C-B318-49B5-A0DE-BB59C8A67F7E}">
      <text>
        <t>[Threaded comment]
Your version of Excel allows you to read this threaded comment; however, any edits to it will get removed if the file is opened in a newer version of Excel. Learn more: https://go.microsoft.com/fwlink/?linkid=870924
Comment:
    40/55 Hi-med/Lo-Med</t>
      </text>
    </comment>
    <comment ref="K39" authorId="34" shapeId="0" xr:uid="{339E3E60-5647-4759-9E0C-D0F2177004ED}">
      <text>
        <t>[Threaded comment]
Your version of Excel allows you to read this threaded comment; however, any edits to it will get removed if the file is opened in a newer version of Excel. Learn more: https://go.microsoft.com/fwlink/?linkid=870924
Comment:
    40/55 Hi-Med/Low-Med</t>
      </text>
    </comment>
    <comment ref="G41" authorId="35" shapeId="0" xr:uid="{68D87D1C-0D7A-4418-AC6E-48E633BC74C0}">
      <text>
        <t>[Threaded comment]
Your version of Excel allows you to read this threaded comment; however, any edits to it will get removed if the file is opened in a newer version of Excel. Learn more: https://go.microsoft.com/fwlink/?linkid=870924
Comment:
    Combined caseloads. About 57</t>
      </text>
    </comment>
    <comment ref="I41" authorId="36" shapeId="0" xr:uid="{227B8F6A-5B6E-4B2C-B564-14448FB12ED2}">
      <text>
        <t>[Threaded comment]
Your version of Excel allows you to read this threaded comment; however, any edits to it will get removed if the file is opened in a newer version of Excel. Learn more: https://go.microsoft.com/fwlink/?linkid=870924
Comment:
    ARD/PWV caseload. About 231 cases</t>
      </text>
    </comment>
    <comment ref="R41" authorId="37" shapeId="0" xr:uid="{7E3A19FE-B05F-4946-ABFB-5C6840058EC2}">
      <text>
        <t>[Threaded comment]
Your version of Excel allows you to read this threaded comment; however, any edits to it will get removed if the file is opened in a newer version of Excel. Learn more: https://go.microsoft.com/fwlink/?linkid=870924
Comment:
    47 cases</t>
      </text>
    </comment>
    <comment ref="T41" authorId="38" shapeId="0" xr:uid="{20F27E5A-0696-4D07-8EFD-A65EAA8C01F7}">
      <text>
        <t>[Threaded comment]
Your version of Excel allows you to read this threaded comment; however, any edits to it will get removed if the file is opened in a newer version of Excel. Learn more: https://go.microsoft.com/fwlink/?linkid=870924
Comment:
    47 cases</t>
      </text>
    </comment>
    <comment ref="E42" authorId="39" shapeId="0" xr:uid="{1497703A-484F-4CD5-B589-907E6B9F4F16}">
      <text>
        <t>[Threaded comment]
Your version of Excel allows you to read this threaded comment; however, any edits to it will get removed if the file is opened in a newer version of Excel. Learn more: https://go.microsoft.com/fwlink/?linkid=870924
Comment:
    General: 63 Admin:153 TX CTs:  48</t>
      </text>
    </comment>
    <comment ref="F42" authorId="40" shapeId="0" xr:uid="{DFFD4368-B55B-4C54-A428-741E8F0F07CB}">
      <text>
        <t>[Threaded comment]
Your version of Excel allows you to read this threaded comment; however, any edits to it will get removed if the file is opened in a newer version of Excel. Learn more: https://go.microsoft.com/fwlink/?linkid=870924
Comment:
    Consider General</t>
      </text>
    </comment>
    <comment ref="H42" authorId="41" shapeId="0" xr:uid="{A823CE2F-0162-4C8E-8719-52087D14684F}">
      <text>
        <t>[Threaded comment]
Your version of Excel allows you to read this threaded comment; however, any edits to it will get removed if the file is opened in a newer version of Excel. Learn more: https://go.microsoft.com/fwlink/?linkid=870924
Comment:
    Admin Caseload</t>
      </text>
    </comment>
    <comment ref="J42" authorId="42" shapeId="0" xr:uid="{78FFEFD7-1126-41BD-A65D-51844C59571D}">
      <text>
        <t>[Threaded comment]
Your version of Excel allows you to read this threaded comment; however, any edits to it will get removed if the file is opened in a newer version of Excel. Learn more: https://go.microsoft.com/fwlink/?linkid=870924
Comment:
    Considered General</t>
      </text>
    </comment>
    <comment ref="L42" authorId="43" shapeId="0" xr:uid="{E7FBF31B-FF15-450A-AEC5-FA205FAEFC54}">
      <text>
        <t>[Threaded comment]
Your version of Excel allows you to read this threaded comment; however, any edits to it will get removed if the file is opened in a newer version of Excel. Learn more: https://go.microsoft.com/fwlink/?linkid=870924
Comment:
    Considered General</t>
      </text>
    </comment>
    <comment ref="R42" authorId="44" shapeId="0" xr:uid="{56710ECF-41EC-4BC0-8854-5EDE15BFCA23}">
      <text>
        <t>[Threaded comment]
Your version of Excel allows you to read this threaded comment; however, any edits to it will get removed if the file is opened in a newer version of Excel. Learn more: https://go.microsoft.com/fwlink/?linkid=870924
Comment:
    85 (single Officer)</t>
      </text>
    </comment>
    <comment ref="A43" authorId="45" shapeId="0" xr:uid="{E35239EC-1618-4181-AB5C-C8D90FD2671C}">
      <text>
        <t>[Threaded comment]
Your version of Excel allows you to read this threaded comment; however, any edits to it will get removed if the file is opened in a newer version of Excel. Learn more: https://go.microsoft.com/fwlink/?linkid=870924
Comment:
    There was no response received to the survey</t>
      </text>
    </comment>
    <comment ref="C46" authorId="46" shapeId="0" xr:uid="{40DAF612-C81C-43B1-ABE7-9DE5E04E1C93}">
      <text>
        <t xml:space="preserve">[Threaded comment]
Your version of Excel allows you to read this threaded comment; however, any edits to it will get removed if the file is opened in a newer version of Excel. Learn more: https://go.microsoft.com/fwlink/?linkid=870924
Comment:
    Low risk offenders are placed on Administrative caseloads; moderate and high risk offenders are grouped together on caseloads. </t>
      </text>
    </comment>
    <comment ref="E46" authorId="47" shapeId="0" xr:uid="{DF87D5FE-43C7-48EA-97DA-EF9A1B87767C}">
      <text>
        <t>[Threaded comment]
Your version of Excel allows you to read this threaded comment; however, any edits to it will get removed if the file is opened in a newer version of Excel. Learn more: https://go.microsoft.com/fwlink/?linkid=870924
Comment:
    68 individuals/PO (this is specific to moderate and high risk offenders)</t>
      </text>
    </comment>
    <comment ref="G46" authorId="48" shapeId="0" xr:uid="{2F7A35AD-B203-4093-B705-6155F5B996A5}">
      <text>
        <t>[Threaded comment]
Your version of Excel allows you to read this threaded comment; however, any edits to it will get removed if the file is opened in a newer version of Excel. Learn more: https://go.microsoft.com/fwlink/?linkid=870924
Comment:
    30 individuals/PO of each category (moderate and high)</t>
      </text>
    </comment>
    <comment ref="I46" authorId="49" shapeId="0" xr:uid="{77E2D5B7-356E-4AA3-9915-010A80CDC305}">
      <text>
        <t xml:space="preserve">[Threaded comment]
Your version of Excel allows you to read this threaded comment; however, any edits to it will get removed if the file is opened in a newer version of Excel. Learn more: https://go.microsoft.com/fwlink/?linkid=870924
Comment:
    750 low risk offenders/support staff (report via computer monitoring) </t>
      </text>
    </comment>
    <comment ref="P46" authorId="50" shapeId="0" xr:uid="{335C8D85-67C8-4CC5-89DF-79458369C7E0}">
      <text>
        <t>[Threaded comment]
Your version of Excel allows you to read this threaded comment; however, any edits to it will get removed if the file is opened in a newer version of Excel. Learn more: https://go.microsoft.com/fwlink/?linkid=870924
Comment:
    17 individuals/PO</t>
      </text>
    </comment>
    <comment ref="R46" authorId="51" shapeId="0" xr:uid="{E4A695AD-E1AC-4590-990C-58C3ADF18C20}">
      <text>
        <t>[Threaded comment]
Your version of Excel allows you to read this threaded comment; however, any edits to it will get removed if the file is opened in a newer version of Excel. Learn more: https://go.microsoft.com/fwlink/?linkid=870924
Comment:
    12 offenders/PO</t>
      </text>
    </comment>
    <comment ref="T46" authorId="52" shapeId="0" xr:uid="{0D8EAA16-3C3F-4849-BE02-4E431EAAE614}">
      <text>
        <t>[Threaded comment]
Your version of Excel allows you to read this threaded comment; however, any edits to it will get removed if the file is opened in a newer version of Excel. Learn more: https://go.microsoft.com/fwlink/?linkid=870924
Comment:
    15 individuals/PO</t>
      </text>
    </comment>
    <comment ref="C49" authorId="53" shapeId="0" xr:uid="{7C1CA513-737E-41D7-85FF-5727D9B8E376}">
      <text>
        <t xml:space="preserve">[Threaded comment]
Your version of Excel allows you to read this threaded comment; however, any edits to it will get removed if the file is opened in a newer version of Excel. Learn more: https://go.microsoft.com/fwlink/?linkid=870924
Comment:
    For clarification is it safe to say that your field caseloads have a mix of medium/moderate and high risk offenders?  Yes that is accurate 
</t>
      </text>
    </comment>
    <comment ref="F49" authorId="54" shapeId="0" xr:uid="{EF6F5B0E-9183-4BC7-BD30-1409252C7B93}">
      <text>
        <t>[Threaded comment]
Your version of Excel allows you to read this threaded comment; however, any edits to it will get removed if the file is opened in a newer version of Excel. Learn more: https://go.microsoft.com/fwlink/?linkid=870924
Comment:
    see above</t>
      </text>
    </comment>
    <comment ref="H49" authorId="55" shapeId="0" xr:uid="{E3DE60B0-46A8-4C3F-B825-B5E618259A76}">
      <text>
        <t xml:space="preserve">[Threaded comment]
Your version of Excel allows you to read this threaded comment; however, any edits to it will get removed if the file is opened in a newer version of Excel. Learn more: https://go.microsoft.com/fwlink/?linkid=870924
Comment:
    For clarification is it safe to say that your field caseloads have a mix of medium/moderate and high risk offenders?  Yes that is accurate 
And you have banked caseloads for Lows? Yes that is also correct.   Those caseloads are obviously much higher
</t>
      </text>
    </comment>
    <comment ref="J49" authorId="56" shapeId="0" xr:uid="{A6704FA9-94DD-414A-A031-9349623174A7}">
      <text>
        <t>[Threaded comment]
Your version of Excel allows you to read this threaded comment; however, any edits to it will get removed if the file is opened in a newer version of Excel. Learn more: https://go.microsoft.com/fwlink/?linkid=870924
Comment:
    Not really because it is geographical although most of those cases are Medium d</t>
      </text>
    </comment>
    <comment ref="L49" authorId="57" shapeId="0" xr:uid="{3798FD8C-6D19-4D5D-803C-07FECC546763}">
      <text>
        <t>[Threaded comment]
Your version of Excel allows you to read this threaded comment; however, any edits to it will get removed if the file is opened in a newer version of Excel. Learn more: https://go.microsoft.com/fwlink/?linkid=870924
Comment:
    Yes Sex Offenders</t>
      </text>
    </comment>
    <comment ref="E50" authorId="58" shapeId="0" xr:uid="{FAC65F08-1320-428F-96D4-95A539C94EA0}">
      <text>
        <t>[Threaded comment]
Your version of Excel allows you to read this threaded comment; however, any edits to it will get removed if the file is opened in a newer version of Excel. Learn more: https://go.microsoft.com/fwlink/?linkid=870924
Comment:
    Depends on caseload for Field caseloads 65</t>
      </text>
    </comment>
    <comment ref="F51" authorId="59" shapeId="0" xr:uid="{FD6434FA-BFC1-444E-BD5C-9C9375FAFA79}">
      <text>
        <t>[Threaded comment]
Your version of Excel allows you to read this threaded comment; however, any edits to it will get removed if the file is opened in a newer version of Excel. Learn more: https://go.microsoft.com/fwlink/?linkid=870924
Comment:
    combined in Specialized Units (MH,SO,DV etc.)</t>
      </text>
    </comment>
    <comment ref="E52" authorId="60" shapeId="0" xr:uid="{B120465A-7940-46DA-BF9F-3CEC29D5C2B1}">
      <text>
        <t>[Threaded comment]
Your version of Excel allows you to read this threaded comment; however, any edits to it will get removed if the file is opened in a newer version of Excel. Learn more: https://go.microsoft.com/fwlink/?linkid=870924
Comment:
    40-50</t>
      </text>
    </comment>
    <comment ref="E53" authorId="61" shapeId="0" xr:uid="{F47C8483-A9DA-4389-BA31-0D7152D4EEB3}">
      <text>
        <t>[Threaded comment]
Your version of Excel allows you to read this threaded comment; however, any edits to it will get removed if the file is opened in a newer version of Excel. Learn more: https://go.microsoft.com/fwlink/?linkid=870924
Comment:
    80-100</t>
      </text>
    </comment>
    <comment ref="M53" authorId="62" shapeId="0" xr:uid="{0ABC6854-3B66-45EA-9A32-CE2425554370}">
      <text>
        <t>[Threaded comment]
Your version of Excel allows you to read this threaded comment; however, any edits to it will get removed if the file is opened in a newer version of Excel. Learn more: https://go.microsoft.com/fwlink/?linkid=870924
Comment:
    30 - 35</t>
      </text>
    </comment>
    <comment ref="C54" authorId="63" shapeId="0" xr:uid="{BB9602D7-682F-4E53-B48C-B17894D287EC}">
      <text>
        <t>[Threaded comment]
Your version of Excel allows you to read this threaded comment; however, any edits to it will get removed if the file is opened in a newer version of Excel. Learn more: https://go.microsoft.com/fwlink/?linkid=870924
Comment:
    caseloads are separated into 2 groups : low/med/moderate   - High</t>
      </text>
    </comment>
    <comment ref="I54" authorId="64" shapeId="0" xr:uid="{16D742B7-2306-44C9-BAFD-BC22BCF4C440}">
      <text>
        <t>[Threaded comment]
Your version of Excel allows you to read this threaded comment; however, any edits to it will get removed if the file is opened in a newer version of Excel. Learn more: https://go.microsoft.com/fwlink/?linkid=870924
Comment:
    244 - ARD's</t>
      </text>
    </comment>
    <comment ref="J54" authorId="65" shapeId="0" xr:uid="{A15A8FC5-6D43-4C2D-958E-11A98D983B05}">
      <text>
        <t>[Threaded comment]
Your version of Excel allows you to read this threaded comment; however, any edits to it will get removed if the file is opened in a newer version of Excel. Learn more: https://go.microsoft.com/fwlink/?linkid=870924
Comment:
    low/ medium / moderate is combined</t>
      </text>
    </comment>
    <comment ref="E55" authorId="66" shapeId="0" xr:uid="{01F35B19-E56E-41B6-B1D7-3DD43492C3B3}">
      <text>
        <t>[Threaded comment]
Your version of Excel allows you to read this threaded comment; however, any edits to it will get removed if the file is opened in a newer version of Excel. Learn more: https://go.microsoft.com/fwlink/?linkid=870924
Comment:
    57 cases per officer</t>
      </text>
    </comment>
    <comment ref="P55" authorId="67" shapeId="0" xr:uid="{60CCD59B-248B-49FF-A540-2984998F8F9D}">
      <text>
        <t>[Threaded comment]
Your version of Excel allows you to read this threaded comment; however, any edits to it will get removed if the file is opened in a newer version of Excel. Learn more: https://go.microsoft.com/fwlink/?linkid=870924
Comment:
    25 cases per officer</t>
      </text>
    </comment>
    <comment ref="R55" authorId="68" shapeId="0" xr:uid="{F5A980F1-55A4-483A-A7F8-70434A63CDB3}">
      <text>
        <t>[Threaded comment]
Your version of Excel allows you to read this threaded comment; however, any edits to it will get removed if the file is opened in a newer version of Excel. Learn more: https://go.microsoft.com/fwlink/?linkid=870924
Comment:
    35 cases for one sex offender officer</t>
      </text>
    </comment>
    <comment ref="H56" authorId="69" shapeId="0" xr:uid="{17BA27FD-1EDA-4519-BF06-D68AC35AF5B9}">
      <text>
        <t>[Threaded comment]
Your version of Excel allows you to read this threaded comment; however, any edits to it will get removed if the file is opened in a newer version of Excel. Learn more: https://go.microsoft.com/fwlink/?linkid=870924
Comment:
    ARD</t>
      </text>
    </comment>
    <comment ref="G58" authorId="70" shapeId="0" xr:uid="{3F80FE32-5FE8-4445-8238-506CBA38CD0F}">
      <text>
        <t xml:space="preserve">[Threaded comment]
Your version of Excel allows you to read this threaded comment; however, any edits to it will get removed if the file is opened in a newer version of Excel. Learn more: https://go.microsoft.com/fwlink/?linkid=870924
Comment:
    Below are the Moderate and High numbers for our department
Officer 1 –  7 Moderate,  0 High
Officer 2 –  5 Moderate,  0 High
Officer 3 –  8 Moderate,  2 High
Officer 4 –  12 Moderate,  2 High
Officer 5 –  13 Moderate,  3 High
Officer 6 –  7 Moderate,  2 High
Officer 7 –  6 Moderate,  12 High
Officer 8 –  8 Moderate,  2 High
Moderate Average = 8,   High Average = 3
</t>
      </text>
    </comment>
    <comment ref="C59" authorId="71" shapeId="0" xr:uid="{7EFAD8AE-B351-4609-BCF7-41206B54DDC1}">
      <text>
        <t>[Threaded comment]
Your version of Excel allows you to read this threaded comment; however, any edits to it will get removed if the file is opened in a newer version of Excel. Learn more: https://go.microsoft.com/fwlink/?linkid=870924
Comment:
    Low Risk/Treatment Court (High Risk)/Combined High-Moderate Risk</t>
      </text>
    </comment>
    <comment ref="M59" authorId="72" shapeId="0" xr:uid="{3AA49A2B-E224-41C1-B845-C3A5FEB8CB9B}">
      <text>
        <t>[Threaded comment]
Your version of Excel allows you to read this threaded comment; however, any edits to it will get removed if the file is opened in a newer version of Excel. Learn more: https://go.microsoft.com/fwlink/?linkid=870924
Comment:
    Treatment court is primary High Risk caseload</t>
      </text>
    </comment>
    <comment ref="C61" authorId="73" shapeId="0" xr:uid="{7EAD93CE-8B55-4A8D-907D-6B1A4C3BA88C}">
      <text>
        <t>[Threaded comment]
Your version of Excel allows you to read this threaded comment; however, any edits to it will get removed if the file is opened in a newer version of Excel. Learn more: https://go.microsoft.com/fwlink/?linkid=870924
Comment:
    Specialized - Treatment Court, Bail Supervision, Sex Offender, 2 Probation With Restrictive Conditions caseloads, and three generalized caseloads.</t>
      </text>
    </comment>
    <comment ref="C62" authorId="74" shapeId="0" xr:uid="{101E4785-AEDC-4D90-94FF-BEBF4B93B65E}">
      <text>
        <t xml:space="preserve">[Threaded comment]
Your version of Excel allows you to read this threaded comment; however, any edits to it will get removed if the file is opened in a newer version of Excel. Learn more: https://go.microsoft.com/fwlink/?linkid=870924
Comment:
    Categorized by risk and then zip code within the County
</t>
      </text>
    </comment>
    <comment ref="E62" authorId="75" shapeId="0" xr:uid="{5A9DD174-4DD3-4E62-832D-C5E3BC3C8146}">
      <text>
        <t xml:space="preserve">[Threaded comment]
Your version of Excel allows you to read this threaded comment; however, any edits to it will get removed if the file is opened in a newer version of Excel. Learn more: https://go.microsoft.com/fwlink/?linkid=870924
Comment:
    158 per officer </t>
      </text>
    </comment>
    <comment ref="H62" authorId="76" shapeId="0" xr:uid="{52B63C6B-D57D-4BAE-90B3-622410FC6283}">
      <text>
        <t>[Threaded comment]
Your version of Excel allows you to read this threaded comment; however, any edits to it will get removed if the file is opened in a newer version of Excel. Learn more: https://go.microsoft.com/fwlink/?linkid=870924
Comment:
    Our only low risk caseload is ARD</t>
      </text>
    </comment>
    <comment ref="I62" authorId="77" shapeId="0" xr:uid="{F1BCD871-CA69-43F1-9DA7-D59C24E5CD10}">
      <text>
        <t xml:space="preserve">[Threaded comment]
Your version of Excel allows you to read this threaded comment; however, any edits to it will get removed if the file is opened in a newer version of Excel. Learn more: https://go.microsoft.com/fwlink/?linkid=870924
Comment:
    450 - 500 DUI - ARD caseload </t>
      </text>
    </comment>
    <comment ref="J62" authorId="78" shapeId="0" xr:uid="{7F47D534-2A6F-4AEF-8AAB-27598BD43DF2}">
      <text>
        <t xml:space="preserve">[Threaded comment]
Your version of Excel allows you to read this threaded comment; however, any edits to it will get removed if the file is opened in a newer version of Excel. Learn more: https://go.microsoft.com/fwlink/?linkid=870924
Comment:
    This is most likely caseloads associated with General Supervision </t>
      </text>
    </comment>
    <comment ref="K62" authorId="79" shapeId="0" xr:uid="{AA3589CC-BE58-4E50-BFFA-69151186F56F}">
      <text>
        <t>[Threaded comment]
Your version of Excel allows you to read this threaded comment; however, any edits to it will get removed if the file is opened in a newer version of Excel. Learn more: https://go.microsoft.com/fwlink/?linkid=870924
Comment:
    130 - 150 per officer</t>
      </text>
    </comment>
    <comment ref="M62" authorId="80" shapeId="0" xr:uid="{11081CD9-FE4E-49A0-8971-250ABFD1E990}">
      <text>
        <t xml:space="preserve">[Threaded comment]
Your version of Excel allows you to read this threaded comment; however, any edits to it will get removed if the file is opened in a newer version of Excel. Learn more: https://go.microsoft.com/fwlink/?linkid=870924
Comment:
    35 - 50 </t>
      </text>
    </comment>
    <comment ref="E65" authorId="81" shapeId="0" xr:uid="{A74E74C9-3BBE-4DE2-9C92-C723AC6B9E68}">
      <text>
        <t>[Threaded comment]
Your version of Excel allows you to read this threaded comment; however, any edits to it will get removed if the file is opened in a newer version of Excel. Learn more: https://go.microsoft.com/fwlink/?linkid=870924
Comment:
    60-80 offenders per officer</t>
      </text>
    </comment>
    <comment ref="G65" authorId="82" shapeId="0" xr:uid="{755B643B-A58C-4BAA-AAB6-0224BB858F5B}">
      <text>
        <t>[Threaded comment]
Your version of Excel allows you to read this threaded comment; however, any edits to it will get removed if the file is opened in a newer version of Excel. Learn more: https://go.microsoft.com/fwlink/?linkid=870924
Comment:
    30 to 40</t>
      </text>
    </comment>
    <comment ref="I65" authorId="83" shapeId="0" xr:uid="{BA93D1D6-C3FA-4247-81F5-72AF5629E62B}">
      <text>
        <t>[Threaded comment]
Your version of Excel allows you to read this threaded comment; however, any edits to it will get removed if the file is opened in a newer version of Excel. Learn more: https://go.microsoft.com/fwlink/?linkid=870924
Comment:
    10 to 30</t>
      </text>
    </comment>
    <comment ref="K65" authorId="84" shapeId="0" xr:uid="{F6AE1D43-4643-4A22-AC7E-83ED1CA41C96}">
      <text>
        <t>[Threaded comment]
Your version of Excel allows you to read this threaded comment; however, any edits to it will get removed if the file is opened in a newer version of Excel. Learn more: https://go.microsoft.com/fwlink/?linkid=870924
Comment:
    20 to 40</t>
      </text>
    </comment>
    <comment ref="M65" authorId="85" shapeId="0" xr:uid="{B7D51AEE-D7AB-4EA4-85B9-ADDDE60A4D36}">
      <text>
        <t>[Threaded comment]
Your version of Excel allows you to read this threaded comment; however, any edits to it will get removed if the file is opened in a newer version of Excel. Learn more: https://go.microsoft.com/fwlink/?linkid=870924
Comment:
    10 to 20</t>
      </text>
    </comment>
    <comment ref="P65" authorId="86" shapeId="0" xr:uid="{19846DE1-D45B-4B9D-9311-75BD83B8039D}">
      <text>
        <t>[Threaded comment]
Your version of Excel allows you to read this threaded comment; however, any edits to it will get removed if the file is opened in a newer version of Excel. Learn more: https://go.microsoft.com/fwlink/?linkid=870924
Comment:
    15 offenders (3 Probation Officers)</t>
      </text>
    </comment>
    <comment ref="R65" authorId="87" shapeId="0" xr:uid="{F74C7384-6B6B-426D-94E7-C2A6CE3D7B40}">
      <text>
        <t>[Threaded comment]
Your version of Excel allows you to read this threaded comment; however, any edits to it will get removed if the file is opened in a newer version of Excel. Learn more: https://go.microsoft.com/fwlink/?linkid=870924
Comment:
    10 offenders (1 probation officer)</t>
      </text>
    </comment>
  </commentList>
</comments>
</file>

<file path=xl/sharedStrings.xml><?xml version="1.0" encoding="utf-8"?>
<sst xmlns="http://schemas.openxmlformats.org/spreadsheetml/2006/main" count="883" uniqueCount="226">
  <si>
    <t>County?</t>
  </si>
  <si>
    <t>1.       Are your Caseloads categorized in low, medium/moderate, high risk caseloads?</t>
  </si>
  <si>
    <t>What is the Department total average number of individuals assigned per officer/staff member?</t>
  </si>
  <si>
    <t xml:space="preserve">2.       Do you have medium/moderate &amp; high risk caseload (combined caseloads)? </t>
  </si>
  <si>
    <t>3.       Do you have low risk caseloads?</t>
  </si>
  <si>
    <t>(Low)  What is the average number of individuals assigned per officer/staff member?  (N/A if answer was no)</t>
  </si>
  <si>
    <t>4.   Do you have medium/moderate risk caseload?</t>
  </si>
  <si>
    <t>(med/mod)  What is the average number of individuals assigned per officer/staff member?  (N/A if answer was no)</t>
  </si>
  <si>
    <t>5.  Do you have high risk caseloads?</t>
  </si>
  <si>
    <t>(high)  What is the average number of individuals assigned per officer/staff member?  (N/A if answer was no)</t>
  </si>
  <si>
    <t>6.  Do you have problem solving courts?</t>
  </si>
  <si>
    <t xml:space="preserve">What type(s)? </t>
  </si>
  <si>
    <t>(Problem Solving Courts) What is the average number of individuals assigned per officer/staff member? (N/A if answer is no)</t>
  </si>
  <si>
    <t>7.  Do you have a specialized sex offender caseload?</t>
  </si>
  <si>
    <t>(SO)  What is the average number of individuals assigned per officer/staff member?  (N/A if answer is no)</t>
  </si>
  <si>
    <t>8. Do you have a specialized mental health caseload?</t>
  </si>
  <si>
    <t>(MH)  What is the average number of individuals assigned per officer/staff member?  (N/A if answer is no)</t>
  </si>
  <si>
    <t>9. Do you have other specialized caseloads? (Type, size and supervision average?)</t>
  </si>
  <si>
    <t>10. Have you implemented strategies in the past five years that has significantly positively impacted caseload sizes within your department?</t>
  </si>
  <si>
    <t xml:space="preserve">11. If you answered other to any of the above please elaborate her, or any other general comments you wish to make related to this survey:  </t>
  </si>
  <si>
    <t>Centre</t>
  </si>
  <si>
    <t>Yes</t>
  </si>
  <si>
    <t>No</t>
  </si>
  <si>
    <t>Drug Court, Mental Health Court, DUI Court</t>
  </si>
  <si>
    <t>yes</t>
  </si>
  <si>
    <t>Domestic Violence Caseload---68 individuals</t>
  </si>
  <si>
    <t xml:space="preserve">Yes, ORAS and supervision levels which reduce amount of contacts per month allowing officers to utilize their time to those who are higher risk.  We also have implemented ProTrack through the AP program.  </t>
  </si>
  <si>
    <t>Washington</t>
  </si>
  <si>
    <t>Drug Court, Veterans Court, Mental Health Court, DUI Court</t>
  </si>
  <si>
    <t>N/A</t>
  </si>
  <si>
    <t xml:space="preserve">Within Washington County we are expected to supervise criminal cases regardless of risk assessment score.  While risk assessments are an important role within community supervision, new crimes or public safety issues that arise from criminally convicted individuals that are not being supervised properly based on a score will not be relevant within the optics of our mission.  This is a conservative county in which we are expected to supervise and meet the standards of the court order.  We take into consideration the ORAS score, however, we do not rely on that tool for the overall supervision plan entirely. Current offense, past supervision history, and past criminal records are taken into consideration within the levels of supervision. Based on what I have seen practiced in other counties, we supervise more strictly here than the counites surrounding us, and that is what is expected from both the criminal bench and our district attorney's office respectfully. </t>
  </si>
  <si>
    <t>Snyder</t>
  </si>
  <si>
    <t>one officer oversees all low risk level oras assessment cases</t>
  </si>
  <si>
    <t>early termination of supervision as an incentive to the defendants, ORAS risk assessment has decreased caseloads, and putting all Admin level cases on one caseload.</t>
  </si>
  <si>
    <t>Snyder does not break down caseloads that are high or moderate, we have a mixture of different cases and instead of thinking about numbers of caseloads, we focus on workload per officer.  Some officers may have a low caseload but are seeing offenders twice weekly which means their workload is higher than others.  We utilize the workload report in our adult AP system to determine that.  Also monthly staffing with officers help determine if workloads have to be adjusted.  In a small county like ours, the Chief also maintains a small caseload.</t>
  </si>
  <si>
    <t>Lawrence</t>
  </si>
  <si>
    <t>Drug Court, Veterans Court, Mental Health Court</t>
  </si>
  <si>
    <t>Drug Court</t>
  </si>
  <si>
    <t>Lackawanna</t>
  </si>
  <si>
    <t>Drug Court, Veterans Court, Mental Health Court, DUI Court, Family Court</t>
  </si>
  <si>
    <t>Gagnon Court - Two officers average 35 per officer</t>
  </si>
  <si>
    <t>Early terminations (1yr. or less on probationary sentence)</t>
  </si>
  <si>
    <t>Potter</t>
  </si>
  <si>
    <t>Drug Court, DUI Court</t>
  </si>
  <si>
    <t>York</t>
  </si>
  <si>
    <t>Domestic Violence - 62; Group Violence Intervention - 17; Day Reporting Center - 25; County and State Transfer - 330; Female Clients - 50; Pretrial - 82</t>
  </si>
  <si>
    <t>Yes, use of the risk assessment and banking low risk individuals on large caseloads initially caused the mod/high risk caseloads to go down.  As we move along with EBP and changed officers mindsets, we allow people to go off supervision owing money and we do not violate cases for every little thing.</t>
  </si>
  <si>
    <t>Northumberland</t>
  </si>
  <si>
    <t>NA</t>
  </si>
  <si>
    <t xml:space="preserve">Bail/Pre trial 175, House Arrest 50, </t>
  </si>
  <si>
    <t xml:space="preserve">Yes, risk assessments have decreased field caseloads moving more people to minimum level of supervision   </t>
  </si>
  <si>
    <t>Indiana</t>
  </si>
  <si>
    <t>Drug Court, Veterans Court</t>
  </si>
  <si>
    <t xml:space="preserve">ARD - 122, Pre-trail - 44 </t>
  </si>
  <si>
    <t xml:space="preserve">We have used Oras to move low risk offenders to admin supervision greatly reducing caseload, we are implementing a early termination program to reduce compliant offenders, finally we are considering restructuring our caseload assignments based on risk level.   currently med , high and high risk are group together geographically and the officer in that area uses reporting requirements within the assessment level requirements. </t>
  </si>
  <si>
    <t xml:space="preserve">We do not have s only high risk/med risk caseload out small office has individuals supervised geographically.  as there is only one officer in each area they supervise all med, high, very high-risk individuals and use the assessment reporting standards based on their level of assessment. </t>
  </si>
  <si>
    <t>Schuylkill</t>
  </si>
  <si>
    <t xml:space="preserve">We have noticed that the ORAS underscores drastically (CST). Schuylkill's caseloads are divided by low/medium/moderate in one caseload and high in another. ARD's (low) are together under one Officer. We have added an Officer recently. This will allow us to lower caseloads and will give us more flexibility. </t>
  </si>
  <si>
    <t>Cumberland</t>
  </si>
  <si>
    <t>Drug Court, Mental Health Court</t>
  </si>
  <si>
    <t>Assessment</t>
  </si>
  <si>
    <t>Adams</t>
  </si>
  <si>
    <t>Early Termination Policy- But not significant impact, per se</t>
  </si>
  <si>
    <t>Beaver</t>
  </si>
  <si>
    <t>Veterans Court</t>
  </si>
  <si>
    <t>Drug Court, Veterans Court, Mental Health Court, Recovery Connections Court</t>
  </si>
  <si>
    <t>Street Crimes Unit, Intensive Drug Unit, ARD, Monetary Compliance Unit</t>
  </si>
  <si>
    <t>Westmoreland</t>
  </si>
  <si>
    <t>Pretrial (50) IPP (40) Reentry (30) Administrative (400)</t>
  </si>
  <si>
    <t>Berks</t>
  </si>
  <si>
    <t>Gang (53), Domestic Violence (54), Firearms (51)</t>
  </si>
  <si>
    <t xml:space="preserve">Yes! As JPO numbers continue to drop, we are moving officers from JPO to APO.  Prior to that, utilization of the ORAS (2014) and the creation of a large low risk caseload. </t>
  </si>
  <si>
    <t>Online Reporting for low risk offenders</t>
  </si>
  <si>
    <t>Montgomery</t>
  </si>
  <si>
    <t>ORAS (caseloads decreased on average by 40-50 offenders/officer)</t>
  </si>
  <si>
    <t>Please note that during the pandemic, Montgomery County Courts were not functioning at the normal capacity and did not officially reopen until July, 2022. Therefore, our current caseload numbers do not accurately reflect pre-COVID caseload sizes. It is anticipated that caseloads will continue to increase as the Courts clear out the backlog of cases left unresolved for 2+ years and continue processing new cases through the system.</t>
  </si>
  <si>
    <t>Clinton</t>
  </si>
  <si>
    <t xml:space="preserve">All MH and SO cases fall within Behavioral Health Court and Veterans Court.  Those caseloads are about 30 per PO.  </t>
  </si>
  <si>
    <t xml:space="preserve">We have 2 PO's that handle all ARD's, PWV's PBPP Inactive, COS, COC, Pre-Trial (Bail) and Pro-Track cases.  Those caseloads are around 175-200.  They also serve as Community Service and Court PO's.  </t>
  </si>
  <si>
    <t>Forest</t>
  </si>
  <si>
    <t>PO has all cases in Forest County due to small PO Numbers</t>
  </si>
  <si>
    <t>ORAS and reporting instructions based on Risk Level</t>
  </si>
  <si>
    <t xml:space="preserve">In Forest County we currently only have one PO.  That PO is responsible for all adult and juvenile cases along with the Chief Probation Officer.  </t>
  </si>
  <si>
    <t>Venango</t>
  </si>
  <si>
    <t>Hybrid Court</t>
  </si>
  <si>
    <t>Pre-Trial - 40, ARD - 100, House Arrest/Electronic Monitoring - 40</t>
  </si>
  <si>
    <t xml:space="preserve">Each officer has a mixed caseload of low to high risk.  </t>
  </si>
  <si>
    <t>Northampton</t>
  </si>
  <si>
    <t>Drug Court, Mental Health Court, TCAP within Drug Court for DUI's.</t>
  </si>
  <si>
    <t xml:space="preserve">Regular ARD, 301, 301.   DUI ARD 400, 400.   GPS 24, 24.  </t>
  </si>
  <si>
    <t xml:space="preserve">Yes, ORAS risk assessment.  Low scores are placed on automated phone-in system, allowing officers to concentrate on moderate to high risk offenders. </t>
  </si>
  <si>
    <t>The ORAS risk assessment results are linked to supervision level in the case management system (AP, BTM system).</t>
  </si>
  <si>
    <t>Montour</t>
  </si>
  <si>
    <t>Somerset</t>
  </si>
  <si>
    <t xml:space="preserve">Our caseloads have remained relatively steady over the past few years </t>
  </si>
  <si>
    <t>Figures have been estimated.</t>
  </si>
  <si>
    <t>Juniata</t>
  </si>
  <si>
    <t xml:space="preserve">One officer handles all the DUI/ARD, one the ARDS, one the transfer cases, one the sex offenders, one all other DUIs and PRC cases.  It is more specialized by type of case.        </t>
  </si>
  <si>
    <t>Erie</t>
  </si>
  <si>
    <t>IDP  58  high</t>
  </si>
  <si>
    <t>Admin caseloads are protrack and out of county transfers</t>
  </si>
  <si>
    <t>Yes. One is that we hired more Probation Officers.</t>
  </si>
  <si>
    <t>Wyoming and Sullivan</t>
  </si>
  <si>
    <t>County IPP caseload (1 probation officer)</t>
  </si>
  <si>
    <t xml:space="preserve">We have attempted to direct offenders to treatment to reduce violations/recidivism. </t>
  </si>
  <si>
    <t>Fulton</t>
  </si>
  <si>
    <t xml:space="preserve">No, we are utilizing Risk/Needs assessments; however, with limited number of officers and staff turnover, we are unable to have specialized caseloads. </t>
  </si>
  <si>
    <t>Armstrong</t>
  </si>
  <si>
    <t>Pre-trial/Re-entry 45 average</t>
  </si>
  <si>
    <t>DUI Caseload and IP/EM Caseload</t>
  </si>
  <si>
    <t>Huntingdon</t>
  </si>
  <si>
    <t>Restrictive Probation, 94, 6 months to 5 years</t>
  </si>
  <si>
    <t>Yes, started using risk assessment (Oras) to determine supervision levels. Put all low risk on a electronic reporting system so the APOs could supervise only the moderate and high cases</t>
  </si>
  <si>
    <t>Allegheny</t>
  </si>
  <si>
    <t>Drug Court, Veterans Court, Mental Health Court, DUI Court, PRIDE (Prostitution) Court, Sex Offense Court, Domestic Violence Court</t>
  </si>
  <si>
    <t>Restitution (186 per,) DUI supervision (186 per,) Intercounty (330 per,) Interstate (228 per,) state (1,109 per,) Reentry (46 per,) general electronic monitoring (46 per)</t>
  </si>
  <si>
    <t>Yes (in addition to COVID drop in crime). We have an early termination initiative with our public defender and district attorney's office</t>
  </si>
  <si>
    <t>Crawford</t>
  </si>
  <si>
    <t xml:space="preserve">YES - We now allow money cases to terminate to collections. It has reduced case load size by 25%. </t>
  </si>
  <si>
    <t>Lehigh</t>
  </si>
  <si>
    <t>DUI</t>
  </si>
  <si>
    <t xml:space="preserve"> </t>
  </si>
  <si>
    <t>Warren</t>
  </si>
  <si>
    <t>Treatment Court</t>
  </si>
  <si>
    <t xml:space="preserve">We implemented a Pre-Trial Program with a Bail Supervision Officer.  </t>
  </si>
  <si>
    <t xml:space="preserve">The state can't continue to ask that more services or more intensive supervision be provided to Offenders while continuing to cut the funding streams to all counties including the smaller counties who struggle to maintain staffing levels as it is now.  It makes no sense at all. </t>
  </si>
  <si>
    <t>Pike</t>
  </si>
  <si>
    <t>Phone reporting and electronic commiunication.</t>
  </si>
  <si>
    <t>I believe not only caseload size, but other tasks/responsibilities assigned should be determined as well.  Although smaller probation departments may have manageable caseloads, other duties such as PSI reports, time spent in Court, and field work (rural counties) must be considered.</t>
  </si>
  <si>
    <t>Wayne</t>
  </si>
  <si>
    <t xml:space="preserve">MI </t>
  </si>
  <si>
    <t>Carbon</t>
  </si>
  <si>
    <t>ARD  283</t>
  </si>
  <si>
    <t>An administrative caseload</t>
  </si>
  <si>
    <t xml:space="preserve">Franklin </t>
  </si>
  <si>
    <t>Yes we just started with low/mod-high caseloads in 2023</t>
  </si>
  <si>
    <t xml:space="preserve">Our numbers may be a little skewed since we just started implementing risk/needs assessments to our assigned caseloads. We are doing this with new cases only. </t>
  </si>
  <si>
    <t>Bucks</t>
  </si>
  <si>
    <t>Pretrial and restrictive probation (home confinement)</t>
  </si>
  <si>
    <t xml:space="preserve">1.	We generalized the SO and forensic cases.
2.	We use the ORAS to divert low risk defendants to telephone reporting so we can focus on the medium to high risk ones.
3.	We transfer cases out of county rather than holding onto them.
4.	We created a transfer unit of PO’s who provide supervision to medium-high risk out of county cases that get returned to us.
5.	We created warrant caseloads for each general supervision unit, so when a PO looks at their caseload, it’s who they need to see and not cluttered with cases that are on warrant status.
6.	In the past 3.5 years, there’s been a big push to divert technical violators from the revocation process if we can get them back on the right track. Before that, every defendant who had a warrant would automatically get a revocation hearing, so we were constantly drumming up our own business.  I don’t have the stats, but there’s definitely been a decrease in hearings for technical violators.
7.	The use of specialty courts, like Drug Court and Mental Health Court, have also contributed to our population numbers.
</t>
  </si>
  <si>
    <t>Chester</t>
  </si>
  <si>
    <t>ARD-470  //  Phone In-1076 //  RPP-54 // Women's Trauma Unit-53 //Intensive D&amp;A-50</t>
  </si>
  <si>
    <t>1) We have modified the cases eligible to qualify for phone reporting. 2) Covid Lockdown</t>
  </si>
  <si>
    <t>Lancaster</t>
  </si>
  <si>
    <t>General Supervision Caseloads are either low risk or combined High/Moderate/Medium</t>
  </si>
  <si>
    <t>Butler</t>
  </si>
  <si>
    <t>Day Reporting Caseload, 15 avg</t>
  </si>
  <si>
    <t>No,  It was approximately 10 years ago</t>
  </si>
  <si>
    <t>Monroe</t>
  </si>
  <si>
    <t>Perry</t>
  </si>
  <si>
    <t>working n it</t>
  </si>
  <si>
    <t>Lycoming</t>
  </si>
  <si>
    <t>Cases assessed at low  have been moved to admin status (phone reporting)</t>
  </si>
  <si>
    <t>Lebanon</t>
  </si>
  <si>
    <t>Drug Court, Veterans Court, DUI Court</t>
  </si>
  <si>
    <t>Transfer--185  ARD-264  House Arrest--30</t>
  </si>
  <si>
    <t>Over 5 years ago, risk/needs assessments and early termination policy</t>
  </si>
  <si>
    <t>Delaware</t>
  </si>
  <si>
    <t>Drug Court, Veterans Court, Mental Health Court, Young Offender Program</t>
  </si>
  <si>
    <t xml:space="preserve">Substance Abuse (both male/female) - 50-60, seen weekly; Domestic Violence - 115, as per Risk/Need Assessment; ARD - 350-650, low-risk, not seen unless needed, phone/email check-in used  </t>
  </si>
  <si>
    <t>Yes, utilizing a validated risk/need assessment and having low-risk offenders report through our case management system has lowered our caseloads tremendously.  We are still working on implementing additional strategies to continue to reduce caseload size and optimize supervision.</t>
  </si>
  <si>
    <t>Union</t>
  </si>
  <si>
    <t>Yes, Use of ORAS to develop low risk web-based reporting.</t>
  </si>
  <si>
    <t xml:space="preserve">General caseloads carry combined High and Moderate cases.  Our office also handles all pre-trial /bail/ARD supervision. </t>
  </si>
  <si>
    <t>Cambria</t>
  </si>
  <si>
    <t>Veterans Court, Mental Health Court, DUI Court</t>
  </si>
  <si>
    <t>Elk</t>
  </si>
  <si>
    <t>Philadelphia</t>
  </si>
  <si>
    <t xml:space="preserve">Drug Court, Veterans Court, Mental Health Court, DUI Court, Dawn's Court </t>
  </si>
  <si>
    <t>VPP- 20 per, FIR-35 per, DV-81 per,</t>
  </si>
  <si>
    <t>MacArthur Foundation Projects</t>
  </si>
  <si>
    <t>Dawn's Court for prostitution convictions</t>
  </si>
  <si>
    <t>Blair</t>
  </si>
  <si>
    <t>Bedford</t>
  </si>
  <si>
    <t>Trying to hire more PO</t>
  </si>
  <si>
    <t>COMMUNITY SERVICE - 37 OFFENDERS, ARD - 109, SUPERVISED BAIL - 75</t>
  </si>
  <si>
    <t>YES - CASES ASSIGNED BY GEOGRAPHICAL LOCATION/DISTRICTS</t>
  </si>
  <si>
    <t>Greene</t>
  </si>
  <si>
    <t>Susquehanna</t>
  </si>
  <si>
    <t>Cameron</t>
  </si>
  <si>
    <t>Mifflin</t>
  </si>
  <si>
    <t>Fayette</t>
  </si>
  <si>
    <t>Jefferson</t>
  </si>
  <si>
    <t>Clearfield</t>
  </si>
  <si>
    <t>Bradford</t>
  </si>
  <si>
    <t>Clarion</t>
  </si>
  <si>
    <t>Columbia</t>
  </si>
  <si>
    <t>McKean</t>
  </si>
  <si>
    <t>Tioga</t>
  </si>
  <si>
    <t>Average</t>
  </si>
  <si>
    <t>Lowest Value</t>
  </si>
  <si>
    <t>High Value</t>
  </si>
  <si>
    <t>Range</t>
  </si>
  <si>
    <t>Total</t>
  </si>
  <si>
    <t>Mental Health Court</t>
  </si>
  <si>
    <t>Veterans</t>
  </si>
  <si>
    <t>Domestic</t>
  </si>
  <si>
    <t>Recovery</t>
  </si>
  <si>
    <t>Young</t>
  </si>
  <si>
    <t>Sex Offenses</t>
  </si>
  <si>
    <t>Pride</t>
  </si>
  <si>
    <t>Family</t>
  </si>
  <si>
    <t>Hybrid</t>
  </si>
  <si>
    <t>Dawns</t>
  </si>
  <si>
    <t>Bail Supervision</t>
  </si>
  <si>
    <t>Yes, our courts implemented a new Case Management plan and we have implemented MI</t>
  </si>
  <si>
    <t>I clarified in that answer already</t>
  </si>
  <si>
    <t>ARD Caseloads, Avg. 50 per officer, low</t>
  </si>
  <si>
    <t>Caseloads by offense: Drugs; Assault/ Sex Offenders; Property Crime; DUI- First Offenders; DUI-Multi-Offenders; ARD; Low Risk; Specialty Courts</t>
  </si>
  <si>
    <t>ProTrack for low risk offenders</t>
  </si>
  <si>
    <t>TOTAL</t>
  </si>
  <si>
    <t>`</t>
  </si>
  <si>
    <t>Yes - EBP with ORAS as the assessment tool</t>
  </si>
  <si>
    <t>Our caseloads are broken down by risk and regionally. Officers may have more than one supervision level based on the region they cover. One officer covers smaller regions with a mix of supervision levels.Amanda’s situation is a little different and can’t really be categorized according to the survey.  She has PO’s who deal only in high risk and their average caseloads are 150.
She has PO’s who have everything from low to high and those caseloads are 133.  Two officers have low risk only and they have caseloads of 244.</t>
  </si>
  <si>
    <t>Class Size</t>
  </si>
  <si>
    <t>2A</t>
  </si>
  <si>
    <t xml:space="preserve">Luzerne </t>
  </si>
  <si>
    <t xml:space="preserve">Dauphin </t>
  </si>
  <si>
    <t>7&amp;8</t>
  </si>
  <si>
    <t>PCCD Data - Staff Capacity: Staff actively supervising offenders on caseloads (12/31/21)</t>
  </si>
  <si>
    <r>
      <rPr>
        <u/>
        <sz val="10"/>
        <color rgb="FF000000"/>
        <rFont val="Arial"/>
        <family val="2"/>
        <scheme val="minor"/>
      </rPr>
      <t>Introduction</t>
    </r>
    <r>
      <rPr>
        <sz val="10"/>
        <color rgb="FF000000"/>
        <rFont val="Arial"/>
        <family val="2"/>
        <scheme val="minor"/>
      </rPr>
      <t>: The County Chief Adult Probation and Parole Officers Association of Pennsylvania conducted a survey of caseloads as of the end of 2022.  The survey was conducted to gain more insight of the current caseloads of staff across the state.  The survey was completed in collaboration between the association and Workgroup 3: Infrastructure of PPCJI.</t>
    </r>
  </si>
  <si>
    <r>
      <rPr>
        <u/>
        <sz val="10"/>
        <color rgb="FF000000"/>
        <rFont val="Arial"/>
        <family val="2"/>
        <scheme val="minor"/>
      </rPr>
      <t>Disclaimer</t>
    </r>
    <r>
      <rPr>
        <sz val="10"/>
        <color rgb="FF000000"/>
        <rFont val="Arial"/>
        <family val="2"/>
        <scheme val="minor"/>
      </rPr>
      <t xml:space="preserve">:  Readers of the results of the survey are cautioned that the survey results were not intended for public view but to provide members of the association with information that may aid them in policy development and to assist with the justification of additional funding.  The survey was not scientifically designed and some of the questions may have been interpreted differently.  In addition, the practices/ policies and workloads across the counties varies significantly.  Readers are strongly encouraged to contact individual counties to gain additional information and to clarify data. </t>
    </r>
  </si>
  <si>
    <r>
      <rPr>
        <u/>
        <sz val="10"/>
        <color rgb="FF000000"/>
        <rFont val="Arial"/>
        <family val="2"/>
        <scheme val="minor"/>
      </rPr>
      <t>Inaccurate Data</t>
    </r>
    <r>
      <rPr>
        <sz val="10"/>
        <color rgb="FF000000"/>
        <rFont val="Arial"/>
        <family val="2"/>
        <scheme val="minor"/>
      </rPr>
      <t xml:space="preserve">: Do you see data that may be incorrect for your County?  Please contact the association so the data can be corrected. </t>
    </r>
  </si>
  <si>
    <t xml:space="preserve">Caseload Sizes of County Adult Probation and Parole Departments </t>
  </si>
  <si>
    <t>(Med/Mod/High)What is the average number of individuals assigned per officer/staff member? (N/A if answer is no)</t>
  </si>
  <si>
    <t>98.5%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</si>
</sst>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0"/>
      <color rgb="FF000000"/>
      <name val="Arial"/>
      <scheme val="minor"/>
    </font>
    <font>
      <sz val="10"/>
      <color theme="1"/>
      <name val="Arial"/>
      <family val="2"/>
      <scheme val="minor"/>
    </font>
    <font>
      <sz val="10"/>
      <color theme="1"/>
      <name val="Arial"/>
      <family val="2"/>
      <scheme val="minor"/>
    </font>
    <font>
      <sz val="10"/>
      <color rgb="FF000000"/>
      <name val="Arial"/>
      <family val="2"/>
      <scheme val="minor"/>
    </font>
    <font>
      <b/>
      <sz val="10"/>
      <color rgb="FF000000"/>
      <name val="Arial"/>
      <family val="2"/>
      <scheme val="minor"/>
    </font>
    <font>
      <b/>
      <sz val="10"/>
      <color theme="1"/>
      <name val="Arial"/>
      <family val="2"/>
      <scheme val="minor"/>
    </font>
    <font>
      <u/>
      <sz val="10"/>
      <color rgb="FF000000"/>
      <name val="Arial"/>
      <family val="2"/>
      <scheme val="minor"/>
    </font>
    <font>
      <sz val="10"/>
      <name val="Arial"/>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43">
    <xf numFmtId="0" fontId="0" fillId="0" borderId="0" xfId="0"/>
    <xf numFmtId="0" fontId="1" fillId="0" borderId="0" xfId="0" applyFont="1"/>
    <xf numFmtId="0" fontId="0" fillId="0" borderId="0" xfId="0" applyAlignment="1">
      <alignment wrapText="1"/>
    </xf>
    <xf numFmtId="0" fontId="2" fillId="0" borderId="0" xfId="0" applyFont="1"/>
    <xf numFmtId="0" fontId="0" fillId="2" borderId="1" xfId="0" applyFill="1" applyBorder="1" applyAlignment="1">
      <alignment horizontal="right"/>
    </xf>
    <xf numFmtId="0" fontId="1"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1" fillId="0" borderId="0" xfId="0" quotePrefix="1" applyFont="1" applyAlignment="1">
      <alignment horizontal="center"/>
    </xf>
    <xf numFmtId="0" fontId="1" fillId="0" borderId="0" xfId="0" applyFont="1" applyAlignment="1">
      <alignment horizontal="left"/>
    </xf>
    <xf numFmtId="0" fontId="0" fillId="0" borderId="0" xfId="0" applyAlignment="1">
      <alignment horizontal="left"/>
    </xf>
    <xf numFmtId="0" fontId="3" fillId="0" borderId="0" xfId="0" applyFont="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right"/>
    </xf>
    <xf numFmtId="0" fontId="1" fillId="0" borderId="5" xfId="0" applyFont="1" applyBorder="1"/>
    <xf numFmtId="0" fontId="1" fillId="0" borderId="5" xfId="0" applyFont="1" applyBorder="1" applyAlignment="1">
      <alignment horizontal="center"/>
    </xf>
    <xf numFmtId="0" fontId="0" fillId="0" borderId="5" xfId="0" applyBorder="1" applyAlignment="1">
      <alignment horizontal="center"/>
    </xf>
    <xf numFmtId="0" fontId="1" fillId="0" borderId="5" xfId="0" applyFont="1" applyBorder="1" applyAlignment="1">
      <alignment horizontal="left"/>
    </xf>
    <xf numFmtId="0" fontId="0" fillId="0" borderId="5" xfId="0" applyBorder="1"/>
    <xf numFmtId="0" fontId="3" fillId="0" borderId="0" xfId="0" applyFont="1" applyAlignment="1">
      <alignment horizontal="center" wrapText="1"/>
    </xf>
    <xf numFmtId="0" fontId="3" fillId="0" borderId="0" xfId="0" applyFont="1" applyAlignment="1">
      <alignment horizontal="left" wrapText="1"/>
    </xf>
    <xf numFmtId="0" fontId="5" fillId="2" borderId="3" xfId="0" applyFont="1" applyFill="1" applyBorder="1" applyAlignment="1">
      <alignment horizontal="right"/>
    </xf>
    <xf numFmtId="0" fontId="5" fillId="2" borderId="1" xfId="0" applyFont="1" applyFill="1" applyBorder="1" applyAlignment="1">
      <alignment horizontal="right"/>
    </xf>
    <xf numFmtId="0" fontId="0" fillId="2" borderId="1" xfId="0" applyFill="1" applyBorder="1"/>
    <xf numFmtId="0" fontId="4" fillId="2" borderId="1" xfId="0" applyFont="1" applyFill="1" applyBorder="1" applyAlignment="1">
      <alignment horizontal="center"/>
    </xf>
    <xf numFmtId="0" fontId="0" fillId="2" borderId="3" xfId="0" applyFill="1" applyBorder="1"/>
    <xf numFmtId="0" fontId="1" fillId="2" borderId="6" xfId="0" applyFont="1" applyFill="1" applyBorder="1" applyAlignment="1">
      <alignment wrapText="1"/>
    </xf>
    <xf numFmtId="0" fontId="1" fillId="0" borderId="0" xfId="0" applyFont="1" applyAlignment="1">
      <alignment wrapText="1"/>
    </xf>
    <xf numFmtId="164" fontId="0" fillId="2" borderId="3" xfId="0" applyNumberFormat="1" applyFill="1" applyBorder="1" applyAlignment="1">
      <alignment horizontal="center"/>
    </xf>
    <xf numFmtId="0" fontId="3" fillId="3" borderId="0" xfId="0" applyFont="1" applyFill="1" applyAlignment="1">
      <alignment horizontal="center" wrapText="1"/>
    </xf>
    <xf numFmtId="0" fontId="4" fillId="2" borderId="4" xfId="0" applyFont="1" applyFill="1" applyBorder="1" applyAlignment="1">
      <alignment horizontal="right"/>
    </xf>
    <xf numFmtId="16" fontId="1" fillId="0" borderId="0" xfId="0" applyNumberFormat="1" applyFont="1" applyAlignment="1">
      <alignment horizontal="center"/>
    </xf>
    <xf numFmtId="164" fontId="1" fillId="2" borderId="3" xfId="0" applyNumberFormat="1" applyFont="1" applyFill="1" applyBorder="1" applyAlignment="1">
      <alignment horizontal="right"/>
    </xf>
    <xf numFmtId="164" fontId="1" fillId="2" borderId="1" xfId="0" applyNumberFormat="1" applyFont="1" applyFill="1" applyBorder="1" applyAlignment="1">
      <alignment horizontal="right"/>
    </xf>
    <xf numFmtId="0" fontId="4" fillId="0" borderId="0" xfId="0" applyFont="1" applyAlignment="1">
      <alignment horizontal="center"/>
    </xf>
    <xf numFmtId="0" fontId="3" fillId="0" borderId="0" xfId="0" applyFont="1" applyAlignment="1">
      <alignment wrapText="1"/>
    </xf>
    <xf numFmtId="0" fontId="7" fillId="2" borderId="6" xfId="0" applyFont="1" applyFill="1" applyBorder="1" applyAlignment="1">
      <alignment wrapText="1"/>
    </xf>
    <xf numFmtId="0" fontId="4" fillId="2" borderId="3" xfId="0" applyFont="1" applyFill="1" applyBorder="1"/>
    <xf numFmtId="0" fontId="0" fillId="0" borderId="0" xfId="0" applyFill="1" applyAlignment="1">
      <alignment horizontal="center"/>
    </xf>
    <xf numFmtId="0" fontId="1" fillId="0"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Rick Parsons" id="{536ECDD3-75FC-4BD8-8AE7-D6E9C3A97D7F}" userId="f9d85f3f2fb244ba"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 dT="2023-03-16T13:44:30.20" personId="{536ECDD3-75FC-4BD8-8AE7-D6E9C3A97D7F}" id="{C6B79755-FF74-46AE-9557-4C4305EBAE5E}">
    <text>Partially...Not our DUI cases, however.  We are working on that.</text>
  </threadedComment>
  <threadedComment ref="C7" dT="2023-03-16T13:45:04.11" personId="{536ECDD3-75FC-4BD8-8AE7-D6E9C3A97D7F}" id="{EBE7C2F7-75C6-4D72-8201-2CECAFD3A91D}">
    <text>We have a large "low risk" caseload.  Our other caseloads consist of both moderate and highs</text>
  </threadedComment>
  <threadedComment ref="C8" dT="2023-03-29T17:25:09.88" personId="{536ECDD3-75FC-4BD8-8AE7-D6E9C3A97D7F}" id="{96F2F982-1432-4C96-99E0-1D97F4BDEDE7}">
    <text xml:space="preserve">Amanda’s situation is a little different and can’t really be categorized according to the survey.  She has PO’s who deal only in high risk and their average caseloads are 150.
She has PO’s who have everything from low to high and those caseloads are 133.  Two officers have low risk only and they have caseloads of 244.
For the question about med/mod risk and she answered no, the caseload number in column I should be zero.  
</text>
  </threadedComment>
  <threadedComment ref="C10" dT="2023-03-16T13:45:34.65" personId="{536ECDD3-75FC-4BD8-8AE7-D6E9C3A97D7F}" id="{C3B31092-D65F-4058-8FE5-8CBE9E354FD3}">
    <text>low and medium/high</text>
  </threadedComment>
  <threadedComment ref="E10" dT="2023-03-16T16:15:23.34" personId="{536ECDD3-75FC-4BD8-8AE7-D6E9C3A97D7F}" id="{CD1AE44C-1BC9-4717-9363-ED6C2840A795}">
    <text>60 for general supervision</text>
  </threadedComment>
  <threadedComment ref="F10" dT="2023-03-16T16:26:05.84" personId="{536ECDD3-75FC-4BD8-8AE7-D6E9C3A97D7F}" id="{62B8B32F-20DC-458C-92E5-E25E9F04A2FC}">
    <text>caseloads are combined medium and high risk offenders</text>
  </threadedComment>
  <threadedComment ref="P10" dT="2023-03-16T17:13:00.95" personId="{536ECDD3-75FC-4BD8-8AE7-D6E9C3A97D7F}" id="{FF003CA4-ECD5-4C2E-9203-05C357DA38C7}">
    <text>currently 10</text>
  </threadedComment>
  <threadedComment ref="G11" dT="2023-03-30T11:29:04.30" personId="{536ECDD3-75FC-4BD8-8AE7-D6E9C3A97D7F}" id="{68ADCA58-ACC6-40C6-8DF7-53E75DC2BCA2}">
    <text>70-90</text>
  </threadedComment>
  <threadedComment ref="I11" dT="2023-03-16T16:40:55.33" personId="{536ECDD3-75FC-4BD8-8AE7-D6E9C3A97D7F}" id="{B095FB8C-3F02-4C2A-A9F9-45F4949AF6F8}">
    <text>300-600</text>
  </threadedComment>
  <threadedComment ref="G16" dT="2023-03-16T16:30:17.51" personId="{536ECDD3-75FC-4BD8-8AE7-D6E9C3A97D7F}" id="{8C7024BA-1EB7-4337-B082-2C0E9C422313}">
    <text>I assume you mean Med/Mod &amp; High if so avg-115</text>
  </threadedComment>
  <threadedComment ref="P17" dT="2023-03-29T18:10:35.74" personId="{536ECDD3-75FC-4BD8-8AE7-D6E9C3A97D7F}" id="{A2318628-F62F-46B0-A352-E451659BAC88}">
    <text>20-30</text>
  </threadedComment>
  <threadedComment ref="R20" dT="2023-03-22T13:32:17.98" personId="{536ECDD3-75FC-4BD8-8AE7-D6E9C3A97D7F}" id="{D8445246-5DE3-45F4-B506-515A54B6A8B7}">
    <text>18 SOs plus 42 general cases on caseload</text>
  </threadedComment>
  <threadedComment ref="S20" dT="2023-03-22T13:33:08.43" personId="{536ECDD3-75FC-4BD8-8AE7-D6E9C3A97D7F}" id="{EA3BA8FC-030D-40FC-99B0-AAB0721FE7EF}">
    <text xml:space="preserve">No but Officers that specialize more in mental health
</text>
  </threadedComment>
  <threadedComment ref="E24" dT="2023-03-16T16:17:01.99" personId="{536ECDD3-75FC-4BD8-8AE7-D6E9C3A97D7F}" id="{3D10A139-A174-4FB2-8593-23A55166D557}">
    <text>Specialty caseloads: 50-60; General: 125-135</text>
  </threadedComment>
  <threadedComment ref="H24" dT="2023-03-16T16:40:10.23" personId="{536ECDD3-75FC-4BD8-8AE7-D6E9C3A97D7F}" id="{286E8A90-FBCD-4208-830B-56966C712815}">
    <text>We have two ARD caseloads, which are low risk.  We are in the process of creating low risk caseloads.</text>
  </threadedComment>
  <threadedComment ref="P24" dT="2023-03-16T17:13:42.13" personId="{536ECDD3-75FC-4BD8-8AE7-D6E9C3A97D7F}" id="{E7C3463E-60B4-4E1F-98CE-9C0927A8C2C3}">
    <text>20-30</text>
  </threadedComment>
  <threadedComment ref="M25" dT="2023-03-16T17:02:11.32" personId="{536ECDD3-75FC-4BD8-8AE7-D6E9C3A97D7F}" id="{741C51FD-1336-4B69-8F2D-1E5459373C20}">
    <text>'10-15</text>
  </threadedComment>
  <threadedComment ref="E26" dT="2023-03-16T16:17:24.78" personId="{536ECDD3-75FC-4BD8-8AE7-D6E9C3A97D7F}" id="{EB2FCAAE-5A11-4B17-A6F9-18EB5B18228B}">
    <text xml:space="preserve">Nothing reported by county
</text>
  </threadedComment>
  <threadedComment ref="H26" dT="2023-03-16T16:39:38.85" personId="{536ECDD3-75FC-4BD8-8AE7-D6E9C3A97D7F}" id="{7EBFE42A-BBB6-47E2-A580-CCB8FFFDA5D8}">
    <text>admin caseloads</text>
  </threadedComment>
  <threadedComment ref="E27" dT="2023-03-16T16:18:15.08" personId="{536ECDD3-75FC-4BD8-8AE7-D6E9C3A97D7F}" id="{8AF6AC70-862F-4CA4-BD77-B7B533F1F332}">
    <text>Around 200 for Probation/Parole General Caseload, 75 for Electronic Monitoring, 50 for Sex Offenders, 130 for Treatment Court, 175 for ARD</text>
  </threadedComment>
  <threadedComment ref="C28" dT="2023-03-16T13:46:29.09" personId="{536ECDD3-75FC-4BD8-8AE7-D6E9C3A97D7F}" id="{BBAA32C2-2904-4DB5-8280-A602346AC231}">
    <text>PO has all Risk Levels</text>
  </threadedComment>
  <threadedComment ref="F28" dT="2023-03-16T16:26:40.74" personId="{536ECDD3-75FC-4BD8-8AE7-D6E9C3A97D7F}" id="{EECA1FBB-A9E0-4141-8AC6-844BB0AEC015}">
    <text>PO has all Risk Levels</text>
  </threadedComment>
  <threadedComment ref="H28" dT="2023-03-16T16:38:41.41" personId="{536ECDD3-75FC-4BD8-8AE7-D6E9C3A97D7F}" id="{248496A4-C4D0-4333-ADF2-D537E684BAB7}">
    <text>PO has all Risk Levels</text>
  </threadedComment>
  <threadedComment ref="J28" dT="2023-03-16T16:46:19.12" personId="{536ECDD3-75FC-4BD8-8AE7-D6E9C3A97D7F}" id="{E2DB079F-F489-4970-B5D0-36D5DE54CEEB}">
    <text>PO has all Risk Levels</text>
  </threadedComment>
  <threadedComment ref="L28" dT="2023-03-16T17:00:56.47" personId="{536ECDD3-75FC-4BD8-8AE7-D6E9C3A97D7F}" id="{76A24DC9-AC20-47EF-93E5-72BA01DA4B8D}">
    <text>PO has all Risk Levels</text>
  </threadedComment>
  <threadedComment ref="F30" dT="2023-04-05T12:14:24.97" personId="{536ECDD3-75FC-4BD8-8AE7-D6E9C3A97D7F}" id="{9327C676-D90C-4A10-9376-701E30D66E19}">
    <text xml:space="preserve">We are a small Dept. and all the officers carry all kinds of cases along with doing PSI’s and collections.  We are unable to have specialized risk level caseloads.  
As far as average caseload size of moderate and high risk offenders 10 cases per officer.   
</text>
  </threadedComment>
  <threadedComment ref="P31" dT="2023-03-16T17:14:19.51" personId="{536ECDD3-75FC-4BD8-8AE7-D6E9C3A97D7F}" id="{08D20934-7506-445A-A6C1-65DE26D2C491}">
    <text>15 for Drug Court, but they also supervise other cases</text>
  </threadedComment>
  <threadedComment ref="E36" dT="2023-04-05T12:20:39.86" personId="{536ECDD3-75FC-4BD8-8AE7-D6E9C3A97D7F}" id="{C1D7C809-AD94-48D2-B9E9-43390ADAE986}">
    <text xml:space="preserve">PO’s caseload average-  115 
</text>
  </threadedComment>
  <threadedComment ref="S36" dT="2023-04-05T12:19:54.62" personId="{536ECDD3-75FC-4BD8-8AE7-D6E9C3A97D7F}" id="{61ACCF80-05BF-4A4D-92CB-54A06B6E2E17}">
    <text xml:space="preserve">Mental Health Court 2 PO’s average 20- 25 each
</text>
  </threadedComment>
  <threadedComment ref="J37" dT="2023-03-16T16:46:53.25" personId="{536ECDD3-75FC-4BD8-8AE7-D6E9C3A97D7F}" id="{0C843101-6A58-4470-A673-A0BD9D8FE5E6}">
    <text>Combined with High Risk</text>
  </threadedComment>
  <threadedComment ref="L37" dT="2023-03-16T17:02:54.69" personId="{536ECDD3-75FC-4BD8-8AE7-D6E9C3A97D7F}" id="{A4C43184-CCBC-4B4F-B17B-778C055F29DD}">
    <text>Combined with Med/Mod</text>
  </threadedComment>
  <threadedComment ref="C39" dT="2023-03-16T13:47:09.85" personId="{536ECDD3-75FC-4BD8-8AE7-D6E9C3A97D7F}" id="{8A80E5E3-69C7-42D1-97C6-BEFA4D2A88BD}">
    <text xml:space="preserve">Administrative, Minimum, Lo-Med, High-Med, Maximum
</text>
  </threadedComment>
  <threadedComment ref="F39" dT="2023-03-16T16:34:53.12" personId="{536ECDD3-75FC-4BD8-8AE7-D6E9C3A97D7F}" id="{9276C3C3-EF54-4691-ABD9-1CFA24F9ABBB}">
    <text>a few</text>
  </threadedComment>
  <threadedComment ref="G39" dT="2023-03-16T16:31:41.87" personId="{536ECDD3-75FC-4BD8-8AE7-D6E9C3A97D7F}" id="{EFCC5F6C-B318-49B5-A0DE-BB59C8A67F7E}">
    <text>40/55 Hi-med/Lo-Med</text>
  </threadedComment>
  <threadedComment ref="K39" dT="2023-03-16T16:51:35.43" personId="{536ECDD3-75FC-4BD8-8AE7-D6E9C3A97D7F}" id="{339E3E60-5647-4759-9E0C-D0F2177004ED}">
    <text>40/55 Hi-Med/Low-Med</text>
  </threadedComment>
  <threadedComment ref="G41" dT="2023-03-16T16:32:16.01" personId="{536ECDD3-75FC-4BD8-8AE7-D6E9C3A97D7F}" id="{68D87D1C-0D7A-4418-AC6E-48E633BC74C0}">
    <text>Combined caseloads. About 57</text>
  </threadedComment>
  <threadedComment ref="I41" dT="2023-03-16T16:42:34.80" personId="{536ECDD3-75FC-4BD8-8AE7-D6E9C3A97D7F}" id="{227B8F6A-5B6E-4B2C-B564-14448FB12ED2}">
    <text>ARD/PWV caseload. About 231 cases</text>
  </threadedComment>
  <threadedComment ref="R41" dT="2023-03-16T17:19:51.67" personId="{536ECDD3-75FC-4BD8-8AE7-D6E9C3A97D7F}" id="{7E3A19FE-B05F-4946-ABFB-5C6840058EC2}">
    <text>47 cases</text>
  </threadedComment>
  <threadedComment ref="T41" dT="2023-03-16T17:23:45.98" personId="{536ECDD3-75FC-4BD8-8AE7-D6E9C3A97D7F}" id="{20F27E5A-0696-4D07-8EFD-A65EAA8C01F7}">
    <text>47 cases</text>
  </threadedComment>
  <threadedComment ref="E42" dT="2023-03-16T16:19:32.22" personId="{536ECDD3-75FC-4BD8-8AE7-D6E9C3A97D7F}" id="{1497703A-484F-4CD5-B589-907E6B9F4F16}">
    <text>General: 63 Admin:153 TX CTs:  48</text>
  </threadedComment>
  <threadedComment ref="F42" dT="2023-03-16T16:27:21.16" personId="{536ECDD3-75FC-4BD8-8AE7-D6E9C3A97D7F}" id="{DFFD4368-B55B-4C54-A428-741E8F0F07CB}">
    <text>Consider General</text>
  </threadedComment>
  <threadedComment ref="H42" dT="2023-03-16T16:38:05.41" personId="{536ECDD3-75FC-4BD8-8AE7-D6E9C3A97D7F}" id="{A823CE2F-0162-4C8E-8719-52087D14684F}">
    <text>Admin Caseload</text>
  </threadedComment>
  <threadedComment ref="J42" dT="2023-03-16T16:47:40.14" personId="{536ECDD3-75FC-4BD8-8AE7-D6E9C3A97D7F}" id="{78FFEFD7-1126-41BD-A65D-51844C59571D}">
    <text>Considered General</text>
  </threadedComment>
  <threadedComment ref="L42" dT="2023-03-16T17:03:50.38" personId="{536ECDD3-75FC-4BD8-8AE7-D6E9C3A97D7F}" id="{E7FBF31B-FF15-450A-AEC5-FA205FAEFC54}">
    <text>Considered General</text>
  </threadedComment>
  <threadedComment ref="R42" dT="2023-03-16T17:20:12.95" personId="{536ECDD3-75FC-4BD8-8AE7-D6E9C3A97D7F}" id="{56710ECF-41EC-4BC0-8854-5EDE15BFCA23}">
    <text>85 (single Officer)</text>
  </threadedComment>
  <threadedComment ref="A43" dT="2023-04-22T13:08:02.69" personId="{536ECDD3-75FC-4BD8-8AE7-D6E9C3A97D7F}" id="{E35239EC-1618-4181-AB5C-C8D90FD2671C}">
    <text>There was no response received to the survey</text>
  </threadedComment>
  <threadedComment ref="C46" dT="2023-03-16T13:47:47.10" personId="{536ECDD3-75FC-4BD8-8AE7-D6E9C3A97D7F}" id="{40DAF612-C81C-43B1-ABE7-9DE5E04E1C93}">
    <text xml:space="preserve">Low risk offenders are placed on Administrative caseloads; moderate and high risk offenders are grouped together on caseloads. </text>
  </threadedComment>
  <threadedComment ref="E46" dT="2023-03-16T16:20:25.95" personId="{536ECDD3-75FC-4BD8-8AE7-D6E9C3A97D7F}" id="{DF87D5FE-43C7-48EA-97DA-EF9A1B87767C}">
    <text>68 individuals/PO (this is specific to moderate and high risk offenders)</text>
  </threadedComment>
  <threadedComment ref="G46" dT="2023-03-16T16:33:03.18" personId="{536ECDD3-75FC-4BD8-8AE7-D6E9C3A97D7F}" id="{2F7A35AD-B203-4093-B705-6155F5B996A5}">
    <text>30 individuals/PO of each category (moderate and high)</text>
  </threadedComment>
  <threadedComment ref="I46" dT="2023-03-16T16:43:09.31" personId="{536ECDD3-75FC-4BD8-8AE7-D6E9C3A97D7F}" id="{77E2D5B7-356E-4AA3-9915-010A80CDC305}">
    <text xml:space="preserve">750 low risk offenders/support staff (report via computer monitoring) </text>
  </threadedComment>
  <threadedComment ref="P46" dT="2023-03-16T17:16:31.14" personId="{536ECDD3-75FC-4BD8-8AE7-D6E9C3A97D7F}" id="{335C8D85-67C8-4CC5-89DF-79458369C7E0}">
    <text>17 individuals/PO</text>
  </threadedComment>
  <threadedComment ref="R46" dT="2023-03-16T17:20:44.91" personId="{536ECDD3-75FC-4BD8-8AE7-D6E9C3A97D7F}" id="{E4A695AD-E1AC-4590-990C-58C3ADF18C20}">
    <text>12 offenders/PO</text>
  </threadedComment>
  <threadedComment ref="T46" dT="2023-03-16T17:24:15.82" personId="{536ECDD3-75FC-4BD8-8AE7-D6E9C3A97D7F}" id="{0D8EAA16-3C3F-4849-BE02-4E431EAAE614}">
    <text>15 individuals/PO</text>
  </threadedComment>
  <threadedComment ref="C49" dT="2023-03-31T11:26:21.75" personId="{536ECDD3-75FC-4BD8-8AE7-D6E9C3A97D7F}" id="{7C1CA513-737E-41D7-85FF-5727D9B8E376}">
    <text xml:space="preserve">For clarification is it safe to say that your field caseloads have a mix of medium/moderate and high risk offenders?  Yes that is accurate 
</text>
  </threadedComment>
  <threadedComment ref="F49" dT="2023-03-16T16:28:20.66" personId="{536ECDD3-75FC-4BD8-8AE7-D6E9C3A97D7F}" id="{EF6F5B0E-9183-4BC7-BD30-1409252C7B93}">
    <text>see above</text>
  </threadedComment>
  <threadedComment ref="H49" dT="2023-03-31T11:28:11.86" personId="{536ECDD3-75FC-4BD8-8AE7-D6E9C3A97D7F}" id="{E3DE60B0-46A8-4C3F-B825-B5E618259A76}">
    <text xml:space="preserve">For clarification is it safe to say that your field caseloads have a mix of medium/moderate and high risk offenders?  Yes that is accurate 
And you have banked caseloads for Lows? Yes that is also correct.   Those caseloads are obviously much higher
</text>
  </threadedComment>
  <threadedComment ref="J49" dT="2023-03-16T16:48:16.85" personId="{536ECDD3-75FC-4BD8-8AE7-D6E9C3A97D7F}" id="{A6704FA9-94DD-414A-A031-9349623174A7}">
    <text>Not really because it is geographical although most of those cases are Medium d</text>
  </threadedComment>
  <threadedComment ref="L49" dT="2023-03-16T17:04:42.76" personId="{536ECDD3-75FC-4BD8-8AE7-D6E9C3A97D7F}" id="{3798FD8C-6D19-4D5D-803C-07FECC546763}">
    <text>Yes Sex Offenders</text>
  </threadedComment>
  <threadedComment ref="E50" dT="2023-03-16T16:21:41.98" personId="{536ECDD3-75FC-4BD8-8AE7-D6E9C3A97D7F}" id="{FAC65F08-1320-428F-96D4-95A539C94EA0}">
    <text>Depends on caseload for Field caseloads 65</text>
  </threadedComment>
  <threadedComment ref="F51" dT="2023-03-16T16:28:55.20" personId="{536ECDD3-75FC-4BD8-8AE7-D6E9C3A97D7F}" id="{FD6434FA-BFC1-444E-BD5C-9C9375FAFA79}">
    <text>combined in Specialized Units (MH,SO,DV etc.)</text>
  </threadedComment>
  <threadedComment ref="E52" dT="2023-03-16T16:22:25.64" personId="{536ECDD3-75FC-4BD8-8AE7-D6E9C3A97D7F}" id="{B120465A-7940-46DA-BF9F-3CEC29D5C2B1}">
    <text>40-50</text>
  </threadedComment>
  <threadedComment ref="E53" dT="2023-03-16T16:22:50.52" personId="{536ECDD3-75FC-4BD8-8AE7-D6E9C3A97D7F}" id="{F47C8483-A9DA-4389-BA31-0D7152D4EEB3}">
    <text>80-100</text>
  </threadedComment>
  <threadedComment ref="M53" dT="2023-03-16T17:09:00.53" personId="{536ECDD3-75FC-4BD8-8AE7-D6E9C3A97D7F}" id="{0ABC6854-3B66-45EA-9A32-CE2425554370}">
    <text>30 - 35</text>
  </threadedComment>
  <threadedComment ref="C54" dT="2023-03-16T13:49:14.05" personId="{536ECDD3-75FC-4BD8-8AE7-D6E9C3A97D7F}" id="{BB9602D7-682F-4E53-B48C-B17894D287EC}">
    <text>caseloads are separated into 2 groups : low/med/moderate   - High</text>
  </threadedComment>
  <threadedComment ref="I54" dT="2023-03-16T16:43:53.85" personId="{536ECDD3-75FC-4BD8-8AE7-D6E9C3A97D7F}" id="{16D742B7-2306-44C9-BAFD-BC22BCF4C440}">
    <text>244 - ARD's</text>
  </threadedComment>
  <threadedComment ref="J54" dT="2023-03-16T16:48:45.65" personId="{536ECDD3-75FC-4BD8-8AE7-D6E9C3A97D7F}" id="{A15A8FC5-6D43-4C2D-958E-11A98D983B05}">
    <text>low/ medium / moderate is combined</text>
  </threadedComment>
  <threadedComment ref="E55" dT="2023-03-16T16:23:32.33" personId="{536ECDD3-75FC-4BD8-8AE7-D6E9C3A97D7F}" id="{01F35B19-E56E-41B6-B1D7-3DD43492C3B3}">
    <text>57 cases per officer</text>
  </threadedComment>
  <threadedComment ref="P55" dT="2023-03-16T17:17:00.79" personId="{536ECDD3-75FC-4BD8-8AE7-D6E9C3A97D7F}" id="{60CCD59B-248B-49FF-A540-2984998F8F9D}">
    <text>25 cases per officer</text>
  </threadedComment>
  <threadedComment ref="R55" dT="2023-03-16T17:21:16.16" personId="{536ECDD3-75FC-4BD8-8AE7-D6E9C3A97D7F}" id="{F5A980F1-55A4-483A-A7F8-70434A63CDB3}">
    <text>35 cases for one sex offender officer</text>
  </threadedComment>
  <threadedComment ref="H56" dT="2023-03-16T16:37:28.83" personId="{536ECDD3-75FC-4BD8-8AE7-D6E9C3A97D7F}" id="{17BA27FD-1EDA-4519-BF06-D68AC35AF5B9}">
    <text>ARD</text>
  </threadedComment>
  <threadedComment ref="G58" dT="2023-04-03T13:46:27.89" personId="{536ECDD3-75FC-4BD8-8AE7-D6E9C3A97D7F}" id="{3F80FE32-5FE8-4445-8238-506CBA38CD0F}">
    <text xml:space="preserve">Below are the Moderate and High numbers for our department
Officer 1 –  7 Moderate,  0 High
Officer 2 –  5 Moderate,  0 High
Officer 3 –  8 Moderate,  2 High
Officer 4 –  12 Moderate,  2 High
Officer 5 –  13 Moderate,  3 High
Officer 6 –  7 Moderate,  2 High
Officer 7 –  6 Moderate,  12 High
Officer 8 –  8 Moderate,  2 High
Moderate Average = 8,   High Average = 3
</text>
  </threadedComment>
  <threadedComment ref="C59" dT="2023-03-16T13:49:56.77" personId="{536ECDD3-75FC-4BD8-8AE7-D6E9C3A97D7F}" id="{7EFAD8AE-B351-4609-BCF7-41206B54DDC1}">
    <text>Low Risk/Treatment Court (High Risk)/Combined High-Moderate Risk</text>
  </threadedComment>
  <threadedComment ref="M59" dT="2023-03-16T17:09:37.05" personId="{536ECDD3-75FC-4BD8-8AE7-D6E9C3A97D7F}" id="{3AA49A2B-E224-41C1-B845-C3A5FEB8CB9B}">
    <text>Treatment court is primary High Risk caseload</text>
  </threadedComment>
  <threadedComment ref="C61" dT="2023-03-16T13:50:43.90" personId="{536ECDD3-75FC-4BD8-8AE7-D6E9C3A97D7F}" id="{7EAD93CE-8B55-4A8D-907D-6B1A4C3BA88C}">
    <text>Specialized - Treatment Court, Bail Supervision, Sex Offender, 2 Probation With Restrictive Conditions caseloads, and three generalized caseloads.</text>
  </threadedComment>
  <threadedComment ref="C62" dT="2023-03-16T13:41:50.95" personId="{536ECDD3-75FC-4BD8-8AE7-D6E9C3A97D7F}" id="{101E4785-AEDC-4D90-94FF-BEBF4B93B65E}">
    <text xml:space="preserve">Categorized by risk and then zip code within the County
</text>
  </threadedComment>
  <threadedComment ref="E62" dT="2023-03-16T16:24:08.19" personId="{536ECDD3-75FC-4BD8-8AE7-D6E9C3A97D7F}" id="{5A9DD174-4DD3-4E62-832D-C5E3BC3C8146}">
    <text xml:space="preserve">158 per officer </text>
  </threadedComment>
  <threadedComment ref="H62" dT="2023-03-16T16:36:51.40" personId="{536ECDD3-75FC-4BD8-8AE7-D6E9C3A97D7F}" id="{52B63C6B-D57D-4BAE-90B3-622410FC6283}">
    <text>Our only low risk caseload is ARD</text>
  </threadedComment>
  <threadedComment ref="I62" dT="2023-03-16T16:44:40.33" personId="{536ECDD3-75FC-4BD8-8AE7-D6E9C3A97D7F}" id="{F1BCD871-CA69-43F1-9DA7-D59C24E5CD10}">
    <text xml:space="preserve">450 - 500 DUI - ARD caseload </text>
  </threadedComment>
  <threadedComment ref="J62" dT="2023-03-16T16:49:25.56" personId="{536ECDD3-75FC-4BD8-8AE7-D6E9C3A97D7F}" id="{7F47D534-2A6F-4AEF-8AAB-27598BD43DF2}">
    <text xml:space="preserve">This is most likely caseloads associated with General Supervision </text>
  </threadedComment>
  <threadedComment ref="K62" dT="2023-03-16T16:52:26.76" personId="{536ECDD3-75FC-4BD8-8AE7-D6E9C3A97D7F}" id="{AA3589CC-BE58-4E50-BFFA-69151186F56F}">
    <text>130 - 150 per officer</text>
  </threadedComment>
  <threadedComment ref="M62" dT="2023-03-16T17:10:13.56" personId="{536ECDD3-75FC-4BD8-8AE7-D6E9C3A97D7F}" id="{11081CD9-FE4E-49A0-8971-250ABFD1E990}">
    <text xml:space="preserve">35 - 50 </text>
  </threadedComment>
  <threadedComment ref="E65" dT="2023-03-16T16:25:02.34" personId="{536ECDD3-75FC-4BD8-8AE7-D6E9C3A97D7F}" id="{A74E74C9-3BBE-4DE2-9C92-C723AC6B9E68}">
    <text>60-80 offenders per officer</text>
  </threadedComment>
  <threadedComment ref="G65" dT="2023-03-16T16:34:05.38" personId="{536ECDD3-75FC-4BD8-8AE7-D6E9C3A97D7F}" id="{755B643B-A58C-4BAA-AAB6-0224BB858F5B}">
    <text>30 to 40</text>
  </threadedComment>
  <threadedComment ref="I65" dT="2023-03-16T16:45:07.79" personId="{536ECDD3-75FC-4BD8-8AE7-D6E9C3A97D7F}" id="{BA93D1D6-C3FA-4247-81F5-72AF5629E62B}">
    <text>10 to 30</text>
  </threadedComment>
  <threadedComment ref="K65" dT="2023-03-16T16:52:56.91" personId="{536ECDD3-75FC-4BD8-8AE7-D6E9C3A97D7F}" id="{F6AE1D43-4643-4A22-AC7E-83ED1CA41C96}">
    <text>20 to 40</text>
  </threadedComment>
  <threadedComment ref="M65" dT="2023-03-16T17:11:05.81" personId="{536ECDD3-75FC-4BD8-8AE7-D6E9C3A97D7F}" id="{B7D51AEE-D7AB-4EA4-85B9-ADDDE60A4D36}">
    <text>10 to 20</text>
  </threadedComment>
  <threadedComment ref="P65" dT="2023-03-16T17:17:43.55" personId="{536ECDD3-75FC-4BD8-8AE7-D6E9C3A97D7F}" id="{19846DE1-D45B-4B9D-9311-75BD83B8039D}">
    <text>15 offenders (3 Probation Officers)</text>
  </threadedComment>
  <threadedComment ref="R65" dT="2023-03-16T17:22:10.20" personId="{536ECDD3-75FC-4BD8-8AE7-D6E9C3A97D7F}" id="{F74C7384-6B6B-426D-94E7-C2A6CE3D7B40}">
    <text>10 offenders (1 probation officer)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64AA8-7F21-4BAD-ADD7-7F3968ABBC9B}">
  <dimension ref="A1:A7"/>
  <sheetViews>
    <sheetView workbookViewId="0">
      <selection activeCell="C7" sqref="C7"/>
    </sheetView>
  </sheetViews>
  <sheetFormatPr defaultRowHeight="12.5" x14ac:dyDescent="0.25"/>
  <cols>
    <col min="1" max="1" width="58.6328125" bestFit="1" customWidth="1"/>
  </cols>
  <sheetData>
    <row r="1" spans="1:1" ht="13" x14ac:dyDescent="0.3">
      <c r="A1" s="37" t="s">
        <v>223</v>
      </c>
    </row>
    <row r="3" spans="1:1" ht="75" x14ac:dyDescent="0.25">
      <c r="A3" s="38" t="s">
        <v>220</v>
      </c>
    </row>
    <row r="5" spans="1:1" ht="112.5" x14ac:dyDescent="0.25">
      <c r="A5" s="38" t="s">
        <v>221</v>
      </c>
    </row>
    <row r="7" spans="1:1" ht="25" x14ac:dyDescent="0.25">
      <c r="A7" s="38" t="s">
        <v>222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I86"/>
  <sheetViews>
    <sheetView tabSelected="1" workbookViewId="0">
      <pane ySplit="1" topLeftCell="A52" activePane="bottomLeft" state="frozen"/>
      <selection pane="bottomLeft" activeCell="R63" sqref="R63"/>
    </sheetView>
  </sheetViews>
  <sheetFormatPr defaultColWidth="12.6328125" defaultRowHeight="15.75" customHeight="1" x14ac:dyDescent="0.25"/>
  <cols>
    <col min="1" max="1" width="18.26953125" bestFit="1" customWidth="1"/>
    <col min="2" max="2" width="9.1796875" bestFit="1" customWidth="1"/>
    <col min="3" max="4" width="17.453125" customWidth="1"/>
    <col min="5" max="5" width="53.90625" customWidth="1"/>
    <col min="6" max="29" width="18.90625" customWidth="1"/>
  </cols>
  <sheetData>
    <row r="1" spans="1:87" ht="100.5" thickBot="1" x14ac:dyDescent="0.3">
      <c r="A1" s="29" t="s">
        <v>0</v>
      </c>
      <c r="B1" s="29" t="s">
        <v>214</v>
      </c>
      <c r="C1" s="29" t="s">
        <v>1</v>
      </c>
      <c r="D1" s="29" t="s">
        <v>219</v>
      </c>
      <c r="E1" s="29" t="s">
        <v>2</v>
      </c>
      <c r="F1" s="29" t="s">
        <v>3</v>
      </c>
      <c r="G1" s="39" t="s">
        <v>224</v>
      </c>
      <c r="H1" s="29" t="s">
        <v>4</v>
      </c>
      <c r="I1" s="29" t="s">
        <v>5</v>
      </c>
      <c r="J1" s="29" t="s">
        <v>6</v>
      </c>
      <c r="K1" s="29" t="s">
        <v>7</v>
      </c>
      <c r="L1" s="29" t="s">
        <v>8</v>
      </c>
      <c r="M1" s="29" t="s">
        <v>9</v>
      </c>
      <c r="N1" s="29" t="s">
        <v>10</v>
      </c>
      <c r="O1" s="29" t="s">
        <v>11</v>
      </c>
      <c r="P1" s="29" t="s">
        <v>12</v>
      </c>
      <c r="Q1" s="29" t="s">
        <v>13</v>
      </c>
      <c r="R1" s="29" t="s">
        <v>14</v>
      </c>
      <c r="S1" s="29" t="s">
        <v>15</v>
      </c>
      <c r="T1" s="29" t="s">
        <v>16</v>
      </c>
      <c r="U1" s="29" t="s">
        <v>17</v>
      </c>
      <c r="V1" s="29" t="s">
        <v>18</v>
      </c>
      <c r="W1" s="29" t="s">
        <v>19</v>
      </c>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row>
    <row r="2" spans="1:87" ht="15.75" customHeight="1" x14ac:dyDescent="0.25">
      <c r="A2" s="1" t="s">
        <v>61</v>
      </c>
      <c r="B2" s="5">
        <v>5</v>
      </c>
      <c r="C2" s="5" t="s">
        <v>21</v>
      </c>
      <c r="D2" s="5">
        <v>55.9</v>
      </c>
      <c r="E2" s="5">
        <v>78</v>
      </c>
      <c r="F2" s="5" t="s">
        <v>21</v>
      </c>
      <c r="G2" s="5">
        <v>93</v>
      </c>
      <c r="H2" s="5" t="s">
        <v>21</v>
      </c>
      <c r="I2" s="5">
        <v>242</v>
      </c>
      <c r="J2" s="5" t="s">
        <v>21</v>
      </c>
      <c r="K2" s="5">
        <v>83</v>
      </c>
      <c r="L2" s="5" t="s">
        <v>21</v>
      </c>
      <c r="M2" s="5">
        <v>42</v>
      </c>
      <c r="N2" s="5" t="s">
        <v>22</v>
      </c>
      <c r="O2" s="9"/>
      <c r="P2" s="5"/>
      <c r="Q2" s="5" t="s">
        <v>21</v>
      </c>
      <c r="R2" s="5">
        <v>36</v>
      </c>
      <c r="S2" s="5" t="s">
        <v>21</v>
      </c>
      <c r="T2" s="5">
        <v>26</v>
      </c>
      <c r="U2" s="1" t="s">
        <v>22</v>
      </c>
      <c r="V2" s="1" t="s">
        <v>62</v>
      </c>
      <c r="W2" s="1" t="s">
        <v>29</v>
      </c>
    </row>
    <row r="3" spans="1:87" ht="15.75" customHeight="1" x14ac:dyDescent="0.25">
      <c r="A3" s="1" t="s">
        <v>113</v>
      </c>
      <c r="B3" s="5">
        <v>2</v>
      </c>
      <c r="C3" s="5" t="s">
        <v>21</v>
      </c>
      <c r="D3" s="5">
        <v>135.9</v>
      </c>
      <c r="E3" s="5">
        <v>96</v>
      </c>
      <c r="F3" s="5" t="s">
        <v>22</v>
      </c>
      <c r="G3" s="5"/>
      <c r="H3" s="5" t="s">
        <v>21</v>
      </c>
      <c r="I3" s="5">
        <v>260</v>
      </c>
      <c r="J3" s="5" t="s">
        <v>21</v>
      </c>
      <c r="K3" s="5">
        <v>84</v>
      </c>
      <c r="L3" s="5" t="s">
        <v>21</v>
      </c>
      <c r="M3" s="5">
        <v>68</v>
      </c>
      <c r="N3" s="5" t="s">
        <v>21</v>
      </c>
      <c r="O3" s="9" t="s">
        <v>114</v>
      </c>
      <c r="P3" s="5">
        <v>47</v>
      </c>
      <c r="Q3" s="5" t="s">
        <v>21</v>
      </c>
      <c r="R3" s="5">
        <v>50</v>
      </c>
      <c r="S3" s="5" t="s">
        <v>21</v>
      </c>
      <c r="T3" s="5">
        <v>43</v>
      </c>
      <c r="U3" s="1" t="s">
        <v>115</v>
      </c>
      <c r="V3" s="1" t="s">
        <v>116</v>
      </c>
    </row>
    <row r="4" spans="1:87" ht="15.75" customHeight="1" x14ac:dyDescent="0.25">
      <c r="A4" s="1" t="s">
        <v>107</v>
      </c>
      <c r="B4" s="5">
        <v>6</v>
      </c>
      <c r="C4" s="5" t="s">
        <v>21</v>
      </c>
      <c r="D4" s="5">
        <v>79</v>
      </c>
      <c r="E4" s="5">
        <v>150</v>
      </c>
      <c r="F4" s="5" t="s">
        <v>21</v>
      </c>
      <c r="G4" s="5">
        <v>150</v>
      </c>
      <c r="H4" s="5" t="s">
        <v>21</v>
      </c>
      <c r="I4" s="5">
        <v>170</v>
      </c>
      <c r="J4" s="5" t="s">
        <v>22</v>
      </c>
      <c r="K4" s="5"/>
      <c r="L4" s="5" t="s">
        <v>22</v>
      </c>
      <c r="M4" s="5"/>
      <c r="N4" s="5" t="s">
        <v>21</v>
      </c>
      <c r="O4" s="9" t="s">
        <v>52</v>
      </c>
      <c r="P4" s="5">
        <v>10</v>
      </c>
      <c r="Q4" s="5" t="s">
        <v>21</v>
      </c>
      <c r="R4" s="5">
        <v>30</v>
      </c>
      <c r="S4" s="5" t="s">
        <v>22</v>
      </c>
      <c r="T4" s="5"/>
      <c r="U4" s="1" t="s">
        <v>108</v>
      </c>
      <c r="V4" s="3" t="s">
        <v>22</v>
      </c>
    </row>
    <row r="5" spans="1:87" ht="15.75" customHeight="1" x14ac:dyDescent="0.25">
      <c r="A5" s="1" t="s">
        <v>63</v>
      </c>
      <c r="B5" s="5">
        <v>4</v>
      </c>
      <c r="C5" s="5" t="s">
        <v>21</v>
      </c>
      <c r="D5" s="5">
        <v>120.7</v>
      </c>
      <c r="E5" s="5">
        <v>100</v>
      </c>
      <c r="F5" s="5" t="s">
        <v>21</v>
      </c>
      <c r="G5" s="5">
        <v>70</v>
      </c>
      <c r="H5" s="5" t="s">
        <v>21</v>
      </c>
      <c r="I5" s="5">
        <v>130</v>
      </c>
      <c r="J5" s="5" t="s">
        <v>22</v>
      </c>
      <c r="K5" s="5"/>
      <c r="L5" s="5" t="s">
        <v>22</v>
      </c>
      <c r="M5" s="5"/>
      <c r="N5" s="5" t="s">
        <v>21</v>
      </c>
      <c r="O5" s="9" t="s">
        <v>64</v>
      </c>
      <c r="P5" s="5">
        <v>10</v>
      </c>
      <c r="Q5" s="5" t="s">
        <v>21</v>
      </c>
      <c r="R5" s="5">
        <v>55</v>
      </c>
      <c r="S5" s="5" t="s">
        <v>21</v>
      </c>
      <c r="T5" s="5">
        <v>75</v>
      </c>
      <c r="U5" s="1" t="s">
        <v>22</v>
      </c>
      <c r="V5" s="1" t="s">
        <v>21</v>
      </c>
    </row>
    <row r="6" spans="1:87" ht="15.75" customHeight="1" x14ac:dyDescent="0.25">
      <c r="A6" s="1" t="s">
        <v>173</v>
      </c>
      <c r="B6" s="5">
        <v>6</v>
      </c>
      <c r="C6" s="5" t="s">
        <v>22</v>
      </c>
      <c r="D6" s="5">
        <v>68.8</v>
      </c>
      <c r="E6" s="5">
        <v>150</v>
      </c>
      <c r="F6" s="5" t="s">
        <v>22</v>
      </c>
      <c r="G6" s="5"/>
      <c r="H6" s="5" t="s">
        <v>22</v>
      </c>
      <c r="I6" s="5"/>
      <c r="J6" s="5" t="s">
        <v>22</v>
      </c>
      <c r="K6" s="5"/>
      <c r="L6" s="5" t="s">
        <v>22</v>
      </c>
      <c r="M6" s="5"/>
      <c r="N6" s="5" t="s">
        <v>22</v>
      </c>
      <c r="O6" s="10"/>
      <c r="P6" s="5"/>
      <c r="Q6" s="5" t="s">
        <v>22</v>
      </c>
      <c r="R6" s="5"/>
      <c r="S6" s="5" t="s">
        <v>22</v>
      </c>
      <c r="T6" s="5"/>
      <c r="U6" s="3" t="s">
        <v>22</v>
      </c>
      <c r="V6" s="1" t="s">
        <v>174</v>
      </c>
      <c r="W6" s="1" t="s">
        <v>29</v>
      </c>
    </row>
    <row r="7" spans="1:87" ht="15.75" customHeight="1" x14ac:dyDescent="0.25">
      <c r="A7" s="1" t="s">
        <v>69</v>
      </c>
      <c r="B7" s="5">
        <v>3</v>
      </c>
      <c r="C7" s="5" t="s">
        <v>21</v>
      </c>
      <c r="D7" s="5">
        <v>86.6</v>
      </c>
      <c r="E7" s="5">
        <v>110</v>
      </c>
      <c r="F7" s="5" t="s">
        <v>21</v>
      </c>
      <c r="G7" s="5">
        <v>66</v>
      </c>
      <c r="H7" s="5" t="s">
        <v>21</v>
      </c>
      <c r="I7" s="5">
        <v>524</v>
      </c>
      <c r="J7" s="5" t="s">
        <v>22</v>
      </c>
      <c r="K7" s="5"/>
      <c r="L7" s="5" t="s">
        <v>22</v>
      </c>
      <c r="M7" s="5"/>
      <c r="N7" s="5" t="s">
        <v>21</v>
      </c>
      <c r="O7" s="9" t="s">
        <v>28</v>
      </c>
      <c r="P7" s="5">
        <v>30</v>
      </c>
      <c r="Q7" s="5" t="s">
        <v>21</v>
      </c>
      <c r="R7" s="5">
        <v>66</v>
      </c>
      <c r="S7" s="5" t="s">
        <v>22</v>
      </c>
      <c r="T7" s="5"/>
      <c r="U7" s="1" t="s">
        <v>70</v>
      </c>
      <c r="V7" s="1" t="s">
        <v>71</v>
      </c>
      <c r="W7" s="1" t="s">
        <v>29</v>
      </c>
    </row>
    <row r="8" spans="1:87" ht="15.75" customHeight="1" x14ac:dyDescent="0.25">
      <c r="A8" s="1" t="s">
        <v>172</v>
      </c>
      <c r="B8" s="5">
        <v>5</v>
      </c>
      <c r="C8" s="5" t="s">
        <v>21</v>
      </c>
      <c r="D8" s="5">
        <v>130.69999999999999</v>
      </c>
      <c r="E8" s="5">
        <v>132</v>
      </c>
      <c r="F8" s="6" t="s">
        <v>22</v>
      </c>
      <c r="G8" s="6"/>
      <c r="H8" s="5" t="s">
        <v>21</v>
      </c>
      <c r="I8" s="5">
        <v>244</v>
      </c>
      <c r="J8" s="5" t="s">
        <v>22</v>
      </c>
      <c r="K8" s="5"/>
      <c r="L8" s="5" t="s">
        <v>21</v>
      </c>
      <c r="M8" s="5">
        <v>150</v>
      </c>
      <c r="N8" s="5" t="s">
        <v>21</v>
      </c>
      <c r="O8" s="9" t="s">
        <v>43</v>
      </c>
      <c r="P8" s="5">
        <v>32</v>
      </c>
      <c r="Q8" s="5" t="s">
        <v>21</v>
      </c>
      <c r="R8" s="5">
        <v>69</v>
      </c>
      <c r="S8" s="5" t="s">
        <v>21</v>
      </c>
      <c r="T8" s="5">
        <v>118</v>
      </c>
      <c r="U8" s="1" t="s">
        <v>22</v>
      </c>
      <c r="V8" s="1" t="s">
        <v>22</v>
      </c>
      <c r="W8" s="30" t="s">
        <v>213</v>
      </c>
    </row>
    <row r="9" spans="1:87" ht="15.75" customHeight="1" x14ac:dyDescent="0.25">
      <c r="A9" s="3" t="s">
        <v>184</v>
      </c>
      <c r="B9" s="7">
        <v>6</v>
      </c>
      <c r="C9" s="6" t="s">
        <v>22</v>
      </c>
      <c r="D9" s="6">
        <v>69.400000000000006</v>
      </c>
      <c r="E9" s="6">
        <v>94</v>
      </c>
      <c r="F9" s="6" t="s">
        <v>21</v>
      </c>
      <c r="G9" s="6">
        <v>21</v>
      </c>
      <c r="H9" s="6" t="s">
        <v>22</v>
      </c>
      <c r="I9" s="6"/>
      <c r="J9" s="6" t="s">
        <v>22</v>
      </c>
      <c r="K9" s="6"/>
      <c r="L9" s="6" t="s">
        <v>22</v>
      </c>
      <c r="M9" s="6"/>
      <c r="N9" s="6" t="s">
        <v>21</v>
      </c>
      <c r="O9" s="10" t="s">
        <v>37</v>
      </c>
      <c r="P9" s="6">
        <v>22</v>
      </c>
      <c r="Q9" s="11" t="s">
        <v>22</v>
      </c>
      <c r="R9" s="6"/>
      <c r="S9" s="6" t="s">
        <v>22</v>
      </c>
      <c r="T9" s="6"/>
      <c r="U9" t="s">
        <v>207</v>
      </c>
      <c r="V9" t="s">
        <v>21</v>
      </c>
    </row>
    <row r="10" spans="1:87" ht="15.75" customHeight="1" x14ac:dyDescent="0.25">
      <c r="A10" s="1" t="s">
        <v>137</v>
      </c>
      <c r="B10" s="5" t="s">
        <v>215</v>
      </c>
      <c r="C10" s="5" t="s">
        <v>21</v>
      </c>
      <c r="D10" s="5">
        <v>103.8</v>
      </c>
      <c r="E10" s="5">
        <v>86</v>
      </c>
      <c r="F10" s="5" t="s">
        <v>21</v>
      </c>
      <c r="G10" s="5">
        <v>60</v>
      </c>
      <c r="H10" s="5" t="s">
        <v>211</v>
      </c>
      <c r="I10" s="5">
        <v>400</v>
      </c>
      <c r="J10" s="5" t="s">
        <v>22</v>
      </c>
      <c r="K10" s="5"/>
      <c r="L10" s="5" t="s">
        <v>22</v>
      </c>
      <c r="M10" s="5"/>
      <c r="N10" s="5" t="s">
        <v>21</v>
      </c>
      <c r="O10" s="9" t="s">
        <v>36</v>
      </c>
      <c r="P10" s="5">
        <v>10</v>
      </c>
      <c r="Q10" s="5" t="s">
        <v>22</v>
      </c>
      <c r="R10" s="5"/>
      <c r="S10" s="5" t="s">
        <v>22</v>
      </c>
      <c r="T10" s="5"/>
      <c r="U10" s="1" t="s">
        <v>138</v>
      </c>
      <c r="V10" s="1" t="s">
        <v>139</v>
      </c>
    </row>
    <row r="11" spans="1:87" ht="15.75" customHeight="1" x14ac:dyDescent="0.25">
      <c r="A11" s="1" t="s">
        <v>145</v>
      </c>
      <c r="B11" s="5">
        <v>4</v>
      </c>
      <c r="C11" s="5" t="s">
        <v>21</v>
      </c>
      <c r="D11" s="5">
        <v>87.7</v>
      </c>
      <c r="E11" s="6">
        <v>111</v>
      </c>
      <c r="F11" s="5" t="s">
        <v>21</v>
      </c>
      <c r="G11" s="5">
        <v>80</v>
      </c>
      <c r="H11" s="5" t="s">
        <v>21</v>
      </c>
      <c r="I11" s="5">
        <v>450</v>
      </c>
      <c r="J11" s="5" t="s">
        <v>22</v>
      </c>
      <c r="K11" s="5"/>
      <c r="L11" s="5" t="s">
        <v>22</v>
      </c>
      <c r="M11" s="5"/>
      <c r="N11" s="5" t="s">
        <v>21</v>
      </c>
      <c r="O11" s="9" t="s">
        <v>36</v>
      </c>
      <c r="P11" s="5">
        <v>15</v>
      </c>
      <c r="Q11" s="5" t="s">
        <v>21</v>
      </c>
      <c r="R11" s="5">
        <v>50</v>
      </c>
      <c r="S11" s="5" t="s">
        <v>22</v>
      </c>
      <c r="T11" s="5"/>
      <c r="U11" s="1" t="s">
        <v>146</v>
      </c>
      <c r="V11" s="1" t="s">
        <v>147</v>
      </c>
    </row>
    <row r="12" spans="1:87" ht="15.75" customHeight="1" x14ac:dyDescent="0.25">
      <c r="A12" s="1" t="s">
        <v>164</v>
      </c>
      <c r="B12" s="5">
        <v>4</v>
      </c>
      <c r="C12" s="5" t="s">
        <v>21</v>
      </c>
      <c r="D12" s="5">
        <v>72.099999999999994</v>
      </c>
      <c r="E12" s="5">
        <v>70</v>
      </c>
      <c r="F12" s="5" t="s">
        <v>21</v>
      </c>
      <c r="G12" s="5">
        <v>60</v>
      </c>
      <c r="H12" s="5" t="s">
        <v>21</v>
      </c>
      <c r="I12" s="5">
        <v>100</v>
      </c>
      <c r="J12" s="5" t="s">
        <v>21</v>
      </c>
      <c r="K12" s="5">
        <v>60</v>
      </c>
      <c r="L12" s="5" t="s">
        <v>21</v>
      </c>
      <c r="M12" s="5">
        <v>30</v>
      </c>
      <c r="N12" s="5" t="s">
        <v>21</v>
      </c>
      <c r="O12" s="9" t="s">
        <v>165</v>
      </c>
      <c r="P12" s="5">
        <v>30</v>
      </c>
      <c r="Q12" s="5" t="s">
        <v>21</v>
      </c>
      <c r="R12" s="5">
        <v>45</v>
      </c>
      <c r="S12" s="5" t="s">
        <v>21</v>
      </c>
      <c r="T12" s="5">
        <v>20</v>
      </c>
      <c r="U12" s="3" t="s">
        <v>22</v>
      </c>
    </row>
    <row r="13" spans="1:87" ht="15.75" customHeight="1" x14ac:dyDescent="0.25">
      <c r="A13" s="1" t="s">
        <v>179</v>
      </c>
      <c r="B13" s="5">
        <v>8</v>
      </c>
      <c r="C13" s="5" t="s">
        <v>21</v>
      </c>
      <c r="D13" s="5">
        <v>58</v>
      </c>
      <c r="E13" s="5">
        <v>50</v>
      </c>
      <c r="F13" s="5" t="s">
        <v>22</v>
      </c>
      <c r="G13" s="5"/>
      <c r="H13" s="5" t="s">
        <v>22</v>
      </c>
      <c r="I13" s="5"/>
      <c r="J13" s="5" t="s">
        <v>22</v>
      </c>
      <c r="K13" s="5"/>
      <c r="L13" s="5" t="s">
        <v>22</v>
      </c>
      <c r="M13" s="5"/>
      <c r="N13" s="5" t="s">
        <v>22</v>
      </c>
      <c r="O13" s="10"/>
      <c r="P13" s="5"/>
      <c r="Q13" s="5" t="s">
        <v>22</v>
      </c>
      <c r="R13" s="5"/>
      <c r="S13" s="5" t="s">
        <v>22</v>
      </c>
      <c r="T13" s="5"/>
      <c r="U13" s="1" t="s">
        <v>22</v>
      </c>
      <c r="V13" s="1" t="s">
        <v>22</v>
      </c>
    </row>
    <row r="14" spans="1:87" ht="15.75" customHeight="1" x14ac:dyDescent="0.25">
      <c r="A14" s="1" t="s">
        <v>131</v>
      </c>
      <c r="B14" s="5">
        <v>6</v>
      </c>
      <c r="C14" s="5" t="s">
        <v>22</v>
      </c>
      <c r="D14" s="5">
        <v>92.6</v>
      </c>
      <c r="E14" s="5">
        <v>150</v>
      </c>
      <c r="F14" s="5" t="s">
        <v>22</v>
      </c>
      <c r="G14" s="5"/>
      <c r="H14" s="5" t="s">
        <v>22</v>
      </c>
      <c r="I14" s="5"/>
      <c r="J14" s="5" t="s">
        <v>22</v>
      </c>
      <c r="K14" s="5"/>
      <c r="L14" s="5" t="s">
        <v>22</v>
      </c>
      <c r="M14" s="5"/>
      <c r="N14" s="5" t="s">
        <v>21</v>
      </c>
      <c r="O14" s="9" t="s">
        <v>52</v>
      </c>
      <c r="P14" s="5">
        <v>23</v>
      </c>
      <c r="Q14" s="5" t="s">
        <v>22</v>
      </c>
      <c r="R14" s="5"/>
      <c r="S14" s="5" t="s">
        <v>22</v>
      </c>
      <c r="T14" s="5"/>
      <c r="U14" s="1" t="s">
        <v>132</v>
      </c>
      <c r="V14" s="1" t="s">
        <v>133</v>
      </c>
    </row>
    <row r="15" spans="1:87" ht="15.75" customHeight="1" x14ac:dyDescent="0.25">
      <c r="A15" s="1" t="s">
        <v>20</v>
      </c>
      <c r="B15" s="5">
        <v>4</v>
      </c>
      <c r="C15" s="5" t="s">
        <v>21</v>
      </c>
      <c r="D15" s="5">
        <v>96.8</v>
      </c>
      <c r="E15" s="5">
        <v>250</v>
      </c>
      <c r="F15" s="5" t="s">
        <v>21</v>
      </c>
      <c r="G15" s="5">
        <v>60</v>
      </c>
      <c r="H15" s="5" t="s">
        <v>21</v>
      </c>
      <c r="I15" s="5">
        <v>200</v>
      </c>
      <c r="J15" s="5" t="s">
        <v>21</v>
      </c>
      <c r="K15" s="5">
        <v>95</v>
      </c>
      <c r="L15" s="5" t="s">
        <v>22</v>
      </c>
      <c r="M15" s="5"/>
      <c r="N15" s="5" t="s">
        <v>21</v>
      </c>
      <c r="O15" s="9" t="s">
        <v>23</v>
      </c>
      <c r="P15" s="5">
        <v>25</v>
      </c>
      <c r="Q15" s="5" t="s">
        <v>21</v>
      </c>
      <c r="R15" s="5">
        <v>47</v>
      </c>
      <c r="S15" s="5" t="s">
        <v>21</v>
      </c>
      <c r="T15" s="5">
        <v>15</v>
      </c>
      <c r="U15" s="1" t="s">
        <v>25</v>
      </c>
      <c r="V15" s="1" t="s">
        <v>26</v>
      </c>
    </row>
    <row r="16" spans="1:87" ht="15.75" customHeight="1" x14ac:dyDescent="0.25">
      <c r="A16" s="1" t="s">
        <v>140</v>
      </c>
      <c r="B16" s="5">
        <v>3</v>
      </c>
      <c r="C16" s="5" t="s">
        <v>21</v>
      </c>
      <c r="D16" s="5">
        <v>161.1</v>
      </c>
      <c r="E16" s="5">
        <v>88</v>
      </c>
      <c r="F16" s="5" t="s">
        <v>21</v>
      </c>
      <c r="G16" s="5">
        <v>115</v>
      </c>
      <c r="H16" s="5" t="s">
        <v>21</v>
      </c>
      <c r="I16" s="5">
        <v>186</v>
      </c>
      <c r="J16" s="5" t="s">
        <v>22</v>
      </c>
      <c r="K16" s="5"/>
      <c r="L16" s="5" t="s">
        <v>22</v>
      </c>
      <c r="M16" s="5"/>
      <c r="N16" s="5" t="s">
        <v>21</v>
      </c>
      <c r="O16" s="9" t="s">
        <v>28</v>
      </c>
      <c r="P16" s="5">
        <v>40</v>
      </c>
      <c r="Q16" s="5" t="s">
        <v>21</v>
      </c>
      <c r="R16" s="5">
        <v>50</v>
      </c>
      <c r="S16" s="5" t="s">
        <v>21</v>
      </c>
      <c r="T16" s="5">
        <v>53</v>
      </c>
      <c r="U16" s="1" t="s">
        <v>141</v>
      </c>
      <c r="V16" s="1" t="s">
        <v>21</v>
      </c>
      <c r="W16" s="1" t="s">
        <v>142</v>
      </c>
    </row>
    <row r="17" spans="1:23" ht="15.75" customHeight="1" x14ac:dyDescent="0.25">
      <c r="A17" s="3" t="s">
        <v>185</v>
      </c>
      <c r="B17" s="7">
        <v>6</v>
      </c>
      <c r="C17" s="6" t="s">
        <v>22</v>
      </c>
      <c r="D17" s="6">
        <v>51.8</v>
      </c>
      <c r="E17" s="6">
        <v>103</v>
      </c>
      <c r="F17" s="6" t="s">
        <v>22</v>
      </c>
      <c r="G17" s="6"/>
      <c r="H17" s="6" t="s">
        <v>21</v>
      </c>
      <c r="I17" s="6">
        <v>92</v>
      </c>
      <c r="J17" s="6" t="s">
        <v>22</v>
      </c>
      <c r="K17" s="6"/>
      <c r="L17" s="6" t="s">
        <v>22</v>
      </c>
      <c r="M17" s="6"/>
      <c r="N17" s="6" t="s">
        <v>21</v>
      </c>
      <c r="O17" s="10" t="s">
        <v>23</v>
      </c>
      <c r="P17" s="6">
        <v>25</v>
      </c>
      <c r="Q17" s="11" t="s">
        <v>21</v>
      </c>
      <c r="R17" s="6">
        <v>14</v>
      </c>
      <c r="S17" s="6" t="s">
        <v>22</v>
      </c>
      <c r="T17" s="6"/>
      <c r="U17" t="s">
        <v>208</v>
      </c>
      <c r="V17" t="s">
        <v>209</v>
      </c>
    </row>
    <row r="18" spans="1:23" ht="15.75" customHeight="1" x14ac:dyDescent="0.25">
      <c r="A18" s="1" t="s">
        <v>183</v>
      </c>
      <c r="B18" s="5">
        <v>6</v>
      </c>
      <c r="C18" s="5" t="s">
        <v>22</v>
      </c>
      <c r="D18" s="5">
        <v>97.8</v>
      </c>
      <c r="E18" s="5">
        <v>168</v>
      </c>
      <c r="F18" s="5" t="s">
        <v>22</v>
      </c>
      <c r="G18" s="5"/>
      <c r="H18" s="5" t="s">
        <v>22</v>
      </c>
      <c r="I18" s="5"/>
      <c r="J18" s="5" t="s">
        <v>22</v>
      </c>
      <c r="K18" s="5"/>
      <c r="L18" s="5" t="s">
        <v>22</v>
      </c>
      <c r="M18" s="5"/>
      <c r="N18" s="5" t="s">
        <v>22</v>
      </c>
      <c r="O18" s="10"/>
      <c r="P18" s="5"/>
      <c r="Q18" s="5" t="s">
        <v>22</v>
      </c>
      <c r="R18" s="5"/>
      <c r="S18" s="5" t="s">
        <v>22</v>
      </c>
      <c r="T18" s="5"/>
      <c r="U18" s="1" t="s">
        <v>175</v>
      </c>
      <c r="V18" s="1" t="s">
        <v>176</v>
      </c>
      <c r="W18" s="1" t="s">
        <v>29</v>
      </c>
    </row>
    <row r="19" spans="1:23" ht="15.75" customHeight="1" x14ac:dyDescent="0.25">
      <c r="A19" s="1" t="s">
        <v>76</v>
      </c>
      <c r="B19" s="5">
        <v>6</v>
      </c>
      <c r="C19" s="5" t="s">
        <v>21</v>
      </c>
      <c r="D19" s="5">
        <v>63.3</v>
      </c>
      <c r="E19" s="5">
        <v>100</v>
      </c>
      <c r="F19" s="5" t="s">
        <v>22</v>
      </c>
      <c r="G19" s="5"/>
      <c r="H19" s="5" t="s">
        <v>22</v>
      </c>
      <c r="I19" s="5"/>
      <c r="J19" s="5" t="s">
        <v>22</v>
      </c>
      <c r="K19" s="5"/>
      <c r="L19" s="5" t="s">
        <v>22</v>
      </c>
      <c r="M19" s="5"/>
      <c r="N19" s="5" t="s">
        <v>21</v>
      </c>
      <c r="O19" s="9" t="s">
        <v>28</v>
      </c>
      <c r="P19" s="5">
        <v>20</v>
      </c>
      <c r="Q19" s="5" t="s">
        <v>22</v>
      </c>
      <c r="R19" s="5"/>
      <c r="S19" s="5" t="s">
        <v>22</v>
      </c>
      <c r="T19" s="5"/>
      <c r="U19" s="1" t="s">
        <v>77</v>
      </c>
      <c r="V19" s="1" t="s">
        <v>78</v>
      </c>
      <c r="W19" s="1" t="s">
        <v>29</v>
      </c>
    </row>
    <row r="20" spans="1:23" ht="15.75" customHeight="1" x14ac:dyDescent="0.25">
      <c r="A20" s="3" t="s">
        <v>186</v>
      </c>
      <c r="B20" s="7">
        <v>6</v>
      </c>
      <c r="C20" s="6" t="s">
        <v>22</v>
      </c>
      <c r="D20" s="6">
        <v>58.3</v>
      </c>
      <c r="E20" s="6">
        <v>90</v>
      </c>
      <c r="F20" s="6" t="s">
        <v>21</v>
      </c>
      <c r="G20" s="6"/>
      <c r="H20" s="6" t="s">
        <v>22</v>
      </c>
      <c r="I20" s="6"/>
      <c r="J20" s="6" t="s">
        <v>22</v>
      </c>
      <c r="K20" s="6"/>
      <c r="L20" s="6" t="s">
        <v>22</v>
      </c>
      <c r="M20" s="6"/>
      <c r="N20" s="6" t="s">
        <v>21</v>
      </c>
      <c r="O20" s="10" t="s">
        <v>23</v>
      </c>
      <c r="P20" s="6">
        <v>16</v>
      </c>
      <c r="Q20" s="11" t="s">
        <v>21</v>
      </c>
      <c r="R20" s="11">
        <v>18</v>
      </c>
      <c r="S20" s="11" t="s">
        <v>22</v>
      </c>
      <c r="T20" s="6"/>
      <c r="U20" t="s">
        <v>204</v>
      </c>
      <c r="V20" t="s">
        <v>205</v>
      </c>
      <c r="W20" t="s">
        <v>206</v>
      </c>
    </row>
    <row r="21" spans="1:23" ht="15.75" customHeight="1" x14ac:dyDescent="0.25">
      <c r="A21" s="1" t="s">
        <v>117</v>
      </c>
      <c r="B21" s="5">
        <v>6</v>
      </c>
      <c r="C21" s="5" t="s">
        <v>21</v>
      </c>
      <c r="D21" s="5">
        <v>48.3</v>
      </c>
      <c r="E21" s="5">
        <v>100</v>
      </c>
      <c r="F21" s="5" t="s">
        <v>22</v>
      </c>
      <c r="G21" s="5"/>
      <c r="H21" s="5" t="s">
        <v>22</v>
      </c>
      <c r="I21" s="5"/>
      <c r="J21" s="5" t="s">
        <v>22</v>
      </c>
      <c r="K21" s="5"/>
      <c r="L21" s="5" t="s">
        <v>22</v>
      </c>
      <c r="M21" s="5"/>
      <c r="N21" s="5" t="s">
        <v>22</v>
      </c>
      <c r="O21" s="10"/>
      <c r="P21" s="5"/>
      <c r="Q21" s="5" t="s">
        <v>21</v>
      </c>
      <c r="R21" s="5">
        <v>100</v>
      </c>
      <c r="S21" s="5" t="s">
        <v>21</v>
      </c>
      <c r="T21" s="5">
        <v>117</v>
      </c>
      <c r="U21" s="3" t="s">
        <v>22</v>
      </c>
      <c r="V21" s="1" t="s">
        <v>118</v>
      </c>
    </row>
    <row r="22" spans="1:23" ht="15.75" customHeight="1" x14ac:dyDescent="0.25">
      <c r="A22" s="1" t="s">
        <v>58</v>
      </c>
      <c r="B22" s="5">
        <v>3</v>
      </c>
      <c r="C22" s="5" t="s">
        <v>21</v>
      </c>
      <c r="D22" s="5">
        <v>78.3</v>
      </c>
      <c r="E22" s="5">
        <v>101</v>
      </c>
      <c r="F22" s="5" t="s">
        <v>21</v>
      </c>
      <c r="G22" s="5">
        <v>43</v>
      </c>
      <c r="H22" s="5" t="s">
        <v>21</v>
      </c>
      <c r="I22" s="5">
        <v>395</v>
      </c>
      <c r="J22" s="5" t="s">
        <v>22</v>
      </c>
      <c r="K22" s="5"/>
      <c r="L22" s="5" t="s">
        <v>22</v>
      </c>
      <c r="M22" s="5"/>
      <c r="N22" s="5" t="s">
        <v>21</v>
      </c>
      <c r="O22" s="9" t="s">
        <v>59</v>
      </c>
      <c r="P22" s="5">
        <v>25</v>
      </c>
      <c r="Q22" s="5" t="s">
        <v>21</v>
      </c>
      <c r="R22" s="5">
        <v>83</v>
      </c>
      <c r="S22" s="5" t="s">
        <v>21</v>
      </c>
      <c r="T22" s="5">
        <v>25</v>
      </c>
      <c r="U22" s="3" t="s">
        <v>22</v>
      </c>
      <c r="V22" s="1" t="s">
        <v>60</v>
      </c>
    </row>
    <row r="23" spans="1:23" ht="15.75" customHeight="1" x14ac:dyDescent="0.25">
      <c r="A23" s="1" t="s">
        <v>217</v>
      </c>
      <c r="B23" s="5">
        <v>3</v>
      </c>
      <c r="C23" s="5" t="s">
        <v>21</v>
      </c>
      <c r="D23" s="5">
        <v>71.7</v>
      </c>
      <c r="E23" s="5">
        <v>60</v>
      </c>
      <c r="F23" s="5" t="s">
        <v>21</v>
      </c>
      <c r="G23" s="5">
        <v>60</v>
      </c>
      <c r="H23" s="5" t="s">
        <v>21</v>
      </c>
      <c r="I23" s="5">
        <v>150</v>
      </c>
      <c r="J23" s="5" t="s">
        <v>21</v>
      </c>
      <c r="K23" s="5">
        <v>60</v>
      </c>
      <c r="L23" s="5" t="s">
        <v>21</v>
      </c>
      <c r="M23" s="5">
        <v>30</v>
      </c>
      <c r="N23" s="5" t="s">
        <v>21</v>
      </c>
      <c r="O23" s="9" t="s">
        <v>65</v>
      </c>
      <c r="P23" s="5">
        <v>25</v>
      </c>
      <c r="Q23" s="5" t="s">
        <v>21</v>
      </c>
      <c r="R23" s="5">
        <v>40</v>
      </c>
      <c r="S23" s="5" t="s">
        <v>21</v>
      </c>
      <c r="T23" s="5">
        <v>25</v>
      </c>
      <c r="U23" s="1" t="s">
        <v>66</v>
      </c>
      <c r="V23" s="1" t="s">
        <v>21</v>
      </c>
    </row>
    <row r="24" spans="1:23" ht="15.75" customHeight="1" x14ac:dyDescent="0.25">
      <c r="A24" s="1" t="s">
        <v>157</v>
      </c>
      <c r="B24" s="5" t="s">
        <v>215</v>
      </c>
      <c r="C24" s="5" t="s">
        <v>22</v>
      </c>
      <c r="D24" s="5">
        <v>155.80000000000001</v>
      </c>
      <c r="E24" s="5">
        <v>130</v>
      </c>
      <c r="F24" s="5" t="s">
        <v>22</v>
      </c>
      <c r="G24" s="5"/>
      <c r="H24" s="5" t="s">
        <v>22</v>
      </c>
      <c r="I24" s="6"/>
      <c r="J24" s="5" t="s">
        <v>22</v>
      </c>
      <c r="K24" s="6"/>
      <c r="L24" s="5" t="s">
        <v>22</v>
      </c>
      <c r="M24" s="6"/>
      <c r="N24" s="5" t="s">
        <v>21</v>
      </c>
      <c r="O24" s="9" t="s">
        <v>158</v>
      </c>
      <c r="P24" s="5">
        <v>25</v>
      </c>
      <c r="Q24" s="5" t="s">
        <v>21</v>
      </c>
      <c r="R24" s="5">
        <v>85</v>
      </c>
      <c r="S24" s="5" t="s">
        <v>21</v>
      </c>
      <c r="T24" s="5">
        <v>75</v>
      </c>
      <c r="U24" s="1" t="s">
        <v>159</v>
      </c>
      <c r="V24" s="1" t="s">
        <v>160</v>
      </c>
    </row>
    <row r="25" spans="1:23" ht="15.75" customHeight="1" x14ac:dyDescent="0.25">
      <c r="A25" s="1" t="s">
        <v>166</v>
      </c>
      <c r="B25" s="5">
        <v>6</v>
      </c>
      <c r="C25" s="5" t="s">
        <v>21</v>
      </c>
      <c r="D25" s="5">
        <v>113.7</v>
      </c>
      <c r="E25" s="5">
        <v>115</v>
      </c>
      <c r="F25" s="5" t="s">
        <v>21</v>
      </c>
      <c r="G25" s="5">
        <v>25</v>
      </c>
      <c r="H25" s="5" t="s">
        <v>21</v>
      </c>
      <c r="I25" s="5">
        <v>90</v>
      </c>
      <c r="J25" s="5" t="s">
        <v>21</v>
      </c>
      <c r="K25" s="5">
        <v>25</v>
      </c>
      <c r="L25" s="5" t="s">
        <v>21</v>
      </c>
      <c r="M25" s="8">
        <v>17.5</v>
      </c>
      <c r="N25" s="5" t="s">
        <v>22</v>
      </c>
      <c r="O25" s="10"/>
      <c r="P25" s="6"/>
      <c r="Q25" s="5" t="s">
        <v>22</v>
      </c>
      <c r="R25" s="6"/>
      <c r="S25" s="5" t="s">
        <v>22</v>
      </c>
      <c r="T25" s="6"/>
      <c r="U25" s="1" t="s">
        <v>22</v>
      </c>
      <c r="V25" s="1" t="s">
        <v>22</v>
      </c>
    </row>
    <row r="26" spans="1:23" ht="15.75" customHeight="1" x14ac:dyDescent="0.25">
      <c r="A26" s="1" t="s">
        <v>98</v>
      </c>
      <c r="B26" s="5">
        <v>3</v>
      </c>
      <c r="C26" s="5" t="s">
        <v>22</v>
      </c>
      <c r="D26" s="5">
        <v>83.4</v>
      </c>
      <c r="E26" s="6">
        <v>84</v>
      </c>
      <c r="F26" s="5" t="s">
        <v>21</v>
      </c>
      <c r="G26" s="5">
        <v>150</v>
      </c>
      <c r="H26" s="7" t="s">
        <v>21</v>
      </c>
      <c r="I26" s="5">
        <v>260</v>
      </c>
      <c r="J26" s="5" t="s">
        <v>22</v>
      </c>
      <c r="K26" s="6"/>
      <c r="L26" s="5" t="s">
        <v>21</v>
      </c>
      <c r="M26" s="5">
        <v>50</v>
      </c>
      <c r="N26" s="5" t="s">
        <v>21</v>
      </c>
      <c r="O26" s="9" t="s">
        <v>36</v>
      </c>
      <c r="P26" s="5">
        <v>45</v>
      </c>
      <c r="Q26" s="5" t="s">
        <v>21</v>
      </c>
      <c r="R26" s="5">
        <v>59</v>
      </c>
      <c r="S26" s="5" t="s">
        <v>21</v>
      </c>
      <c r="T26" s="5">
        <v>85</v>
      </c>
      <c r="U26" s="1" t="s">
        <v>99</v>
      </c>
      <c r="V26" s="1" t="s">
        <v>21</v>
      </c>
      <c r="W26" s="1" t="s">
        <v>100</v>
      </c>
    </row>
    <row r="27" spans="1:23" ht="15.75" customHeight="1" x14ac:dyDescent="0.25">
      <c r="A27" s="1" t="s">
        <v>181</v>
      </c>
      <c r="B27" s="5">
        <v>4</v>
      </c>
      <c r="C27" s="5" t="s">
        <v>22</v>
      </c>
      <c r="D27" s="5">
        <v>74.3</v>
      </c>
      <c r="E27" s="5">
        <v>200</v>
      </c>
      <c r="F27" s="5" t="s">
        <v>22</v>
      </c>
      <c r="G27" s="5"/>
      <c r="H27" s="5" t="s">
        <v>22</v>
      </c>
      <c r="I27" s="7"/>
      <c r="J27" s="5" t="s">
        <v>22</v>
      </c>
      <c r="K27" s="5"/>
      <c r="L27" s="5" t="s">
        <v>22</v>
      </c>
      <c r="M27" s="5"/>
      <c r="N27" s="5" t="s">
        <v>21</v>
      </c>
      <c r="O27" s="9" t="s">
        <v>36</v>
      </c>
      <c r="P27" s="5">
        <v>150</v>
      </c>
      <c r="Q27" s="5" t="s">
        <v>21</v>
      </c>
      <c r="R27" s="5">
        <v>50</v>
      </c>
      <c r="S27" s="6"/>
      <c r="T27" s="6"/>
      <c r="V27" s="1" t="s">
        <v>72</v>
      </c>
    </row>
    <row r="28" spans="1:23" ht="15.75" customHeight="1" x14ac:dyDescent="0.25">
      <c r="A28" s="1" t="s">
        <v>79</v>
      </c>
      <c r="B28" s="5">
        <v>8</v>
      </c>
      <c r="C28" s="5" t="s">
        <v>22</v>
      </c>
      <c r="D28" s="5">
        <v>23.5</v>
      </c>
      <c r="E28" s="5">
        <v>50</v>
      </c>
      <c r="F28" s="5" t="s">
        <v>22</v>
      </c>
      <c r="G28" s="5"/>
      <c r="H28" s="7" t="s">
        <v>22</v>
      </c>
      <c r="I28" s="5"/>
      <c r="J28" s="7" t="s">
        <v>22</v>
      </c>
      <c r="K28" s="5"/>
      <c r="L28" s="7" t="s">
        <v>22</v>
      </c>
      <c r="M28" s="5"/>
      <c r="N28" s="5" t="s">
        <v>21</v>
      </c>
      <c r="O28" s="9" t="s">
        <v>43</v>
      </c>
      <c r="P28" s="5">
        <v>5</v>
      </c>
      <c r="Q28" s="5" t="s">
        <v>22</v>
      </c>
      <c r="R28" s="5"/>
      <c r="S28" s="5" t="s">
        <v>22</v>
      </c>
      <c r="T28" s="5"/>
      <c r="U28" s="1" t="s">
        <v>80</v>
      </c>
      <c r="V28" s="1" t="s">
        <v>81</v>
      </c>
      <c r="W28" s="1" t="s">
        <v>82</v>
      </c>
    </row>
    <row r="29" spans="1:23" ht="15.75" customHeight="1" x14ac:dyDescent="0.25">
      <c r="A29" s="1" t="s">
        <v>134</v>
      </c>
      <c r="B29" s="5">
        <v>4</v>
      </c>
      <c r="C29" s="5" t="s">
        <v>21</v>
      </c>
      <c r="D29" s="5">
        <v>78.099999999999994</v>
      </c>
      <c r="E29" s="5">
        <v>80</v>
      </c>
      <c r="F29" s="5" t="s">
        <v>21</v>
      </c>
      <c r="G29" s="5">
        <v>60</v>
      </c>
      <c r="H29" s="5" t="s">
        <v>21</v>
      </c>
      <c r="I29" s="5">
        <v>138</v>
      </c>
      <c r="J29" s="5" t="s">
        <v>22</v>
      </c>
      <c r="K29" s="5"/>
      <c r="L29" s="5" t="s">
        <v>21</v>
      </c>
      <c r="M29" s="5">
        <v>24</v>
      </c>
      <c r="N29" s="5" t="s">
        <v>21</v>
      </c>
      <c r="O29" s="9" t="s">
        <v>37</v>
      </c>
      <c r="P29" s="5">
        <v>26</v>
      </c>
      <c r="Q29" s="5" t="s">
        <v>21</v>
      </c>
      <c r="R29" s="5">
        <v>47</v>
      </c>
      <c r="S29" s="5" t="s">
        <v>21</v>
      </c>
      <c r="T29" s="5">
        <v>42</v>
      </c>
      <c r="U29" s="3" t="s">
        <v>22</v>
      </c>
      <c r="V29" s="1" t="s">
        <v>135</v>
      </c>
      <c r="W29" s="1" t="s">
        <v>136</v>
      </c>
    </row>
    <row r="30" spans="1:23" ht="15.75" customHeight="1" x14ac:dyDescent="0.25">
      <c r="A30" s="1" t="s">
        <v>105</v>
      </c>
      <c r="B30" s="5">
        <v>8</v>
      </c>
      <c r="C30" s="5" t="s">
        <v>22</v>
      </c>
      <c r="D30" s="5">
        <v>67</v>
      </c>
      <c r="E30" s="5">
        <v>60</v>
      </c>
      <c r="F30" s="5" t="s">
        <v>22</v>
      </c>
      <c r="G30" s="5"/>
      <c r="H30" s="5" t="s">
        <v>22</v>
      </c>
      <c r="I30" s="5"/>
      <c r="J30" s="5" t="s">
        <v>22</v>
      </c>
      <c r="K30" s="5"/>
      <c r="L30" s="5" t="s">
        <v>22</v>
      </c>
      <c r="M30" s="5"/>
      <c r="N30" s="5" t="s">
        <v>22</v>
      </c>
      <c r="O30" s="10"/>
      <c r="P30" s="5"/>
      <c r="Q30" s="5" t="s">
        <v>22</v>
      </c>
      <c r="R30" s="5"/>
      <c r="S30" s="5" t="s">
        <v>22</v>
      </c>
      <c r="T30" s="5"/>
      <c r="U30" s="3" t="s">
        <v>22</v>
      </c>
      <c r="V30" s="1" t="s">
        <v>22</v>
      </c>
      <c r="W30" s="1" t="s">
        <v>106</v>
      </c>
    </row>
    <row r="31" spans="1:23" ht="15.75" customHeight="1" x14ac:dyDescent="0.25">
      <c r="A31" s="1" t="s">
        <v>177</v>
      </c>
      <c r="B31" s="5">
        <v>6</v>
      </c>
      <c r="C31" s="5" t="s">
        <v>22</v>
      </c>
      <c r="D31" s="5">
        <v>69.3</v>
      </c>
      <c r="E31" s="5">
        <v>69</v>
      </c>
      <c r="F31" s="5" t="s">
        <v>21</v>
      </c>
      <c r="G31" s="5">
        <v>69</v>
      </c>
      <c r="H31" s="5" t="s">
        <v>22</v>
      </c>
      <c r="I31" s="5"/>
      <c r="J31" s="5" t="s">
        <v>22</v>
      </c>
      <c r="K31" s="5"/>
      <c r="L31" s="5" t="s">
        <v>22</v>
      </c>
      <c r="M31" s="5"/>
      <c r="N31" s="5" t="s">
        <v>21</v>
      </c>
      <c r="O31" s="9" t="s">
        <v>37</v>
      </c>
      <c r="P31" s="5">
        <v>15</v>
      </c>
      <c r="Q31" s="5" t="s">
        <v>22</v>
      </c>
      <c r="R31" s="5"/>
      <c r="S31" s="5" t="s">
        <v>22</v>
      </c>
      <c r="T31" s="5"/>
      <c r="U31" s="3" t="s">
        <v>22</v>
      </c>
      <c r="V31" s="1" t="s">
        <v>22</v>
      </c>
    </row>
    <row r="32" spans="1:23" ht="15.75" customHeight="1" x14ac:dyDescent="0.25">
      <c r="A32" s="1" t="s">
        <v>110</v>
      </c>
      <c r="B32" s="5">
        <v>6</v>
      </c>
      <c r="C32" s="5" t="s">
        <v>21</v>
      </c>
      <c r="D32" s="5">
        <v>129.69999999999999</v>
      </c>
      <c r="E32" s="5">
        <v>115</v>
      </c>
      <c r="F32" s="5" t="s">
        <v>21</v>
      </c>
      <c r="G32" s="5">
        <v>16</v>
      </c>
      <c r="H32" s="5" t="s">
        <v>21</v>
      </c>
      <c r="I32" s="5">
        <v>70</v>
      </c>
      <c r="J32" s="5" t="s">
        <v>21</v>
      </c>
      <c r="K32" s="5">
        <v>16</v>
      </c>
      <c r="L32" s="5" t="s">
        <v>21</v>
      </c>
      <c r="M32" s="5">
        <v>7</v>
      </c>
      <c r="N32" s="5" t="s">
        <v>22</v>
      </c>
      <c r="O32" s="10"/>
      <c r="P32" s="6"/>
      <c r="Q32" s="5" t="s">
        <v>22</v>
      </c>
      <c r="R32" s="6"/>
      <c r="S32" s="5" t="s">
        <v>22</v>
      </c>
      <c r="T32" s="6"/>
      <c r="U32" s="1" t="s">
        <v>111</v>
      </c>
      <c r="V32" s="1" t="s">
        <v>112</v>
      </c>
    </row>
    <row r="33" spans="1:23" ht="15.75" customHeight="1" x14ac:dyDescent="0.25">
      <c r="A33" s="1" t="s">
        <v>51</v>
      </c>
      <c r="B33" s="5">
        <v>6</v>
      </c>
      <c r="C33" s="5" t="s">
        <v>22</v>
      </c>
      <c r="D33" s="5">
        <v>167</v>
      </c>
      <c r="E33" s="5">
        <v>105</v>
      </c>
      <c r="F33" s="5" t="s">
        <v>22</v>
      </c>
      <c r="G33" s="5"/>
      <c r="H33" s="5" t="s">
        <v>21</v>
      </c>
      <c r="I33" s="5">
        <v>203</v>
      </c>
      <c r="J33" s="5" t="s">
        <v>22</v>
      </c>
      <c r="K33" s="5"/>
      <c r="L33" s="5" t="s">
        <v>22</v>
      </c>
      <c r="M33" s="5"/>
      <c r="N33" s="5" t="s">
        <v>21</v>
      </c>
      <c r="O33" s="9" t="s">
        <v>52</v>
      </c>
      <c r="P33" s="5">
        <v>26</v>
      </c>
      <c r="Q33" s="5" t="s">
        <v>21</v>
      </c>
      <c r="R33" s="5">
        <v>22</v>
      </c>
      <c r="S33" s="5" t="s">
        <v>22</v>
      </c>
      <c r="T33" s="5"/>
      <c r="U33" s="1" t="s">
        <v>53</v>
      </c>
      <c r="V33" s="1" t="s">
        <v>54</v>
      </c>
      <c r="W33" s="1" t="s">
        <v>55</v>
      </c>
    </row>
    <row r="34" spans="1:23" ht="15.75" customHeight="1" x14ac:dyDescent="0.25">
      <c r="A34" s="1" t="s">
        <v>182</v>
      </c>
      <c r="B34" s="5">
        <v>6</v>
      </c>
      <c r="C34" s="5" t="s">
        <v>21</v>
      </c>
      <c r="D34" s="5">
        <v>85.2</v>
      </c>
      <c r="E34" s="5">
        <v>90</v>
      </c>
      <c r="F34" s="5" t="s">
        <v>21</v>
      </c>
      <c r="G34" s="5">
        <v>109</v>
      </c>
      <c r="H34" s="5" t="s">
        <v>21</v>
      </c>
      <c r="I34" s="5">
        <v>104</v>
      </c>
      <c r="J34" s="5" t="s">
        <v>21</v>
      </c>
      <c r="K34" s="5">
        <v>109</v>
      </c>
      <c r="L34" s="5" t="s">
        <v>21</v>
      </c>
      <c r="M34" s="5">
        <v>80</v>
      </c>
      <c r="N34" s="5" t="s">
        <v>21</v>
      </c>
      <c r="O34" s="9" t="s">
        <v>37</v>
      </c>
      <c r="P34" s="5">
        <v>49</v>
      </c>
      <c r="Q34" s="5" t="s">
        <v>21</v>
      </c>
      <c r="R34" s="5">
        <v>109</v>
      </c>
      <c r="S34" s="5" t="s">
        <v>22</v>
      </c>
      <c r="T34" s="5"/>
      <c r="U34" s="1" t="s">
        <v>109</v>
      </c>
      <c r="V34" s="1" t="s">
        <v>21</v>
      </c>
    </row>
    <row r="35" spans="1:23" ht="15.75" customHeight="1" x14ac:dyDescent="0.25">
      <c r="A35" s="1" t="s">
        <v>96</v>
      </c>
      <c r="B35" s="5">
        <v>7</v>
      </c>
      <c r="C35" s="5" t="s">
        <v>22</v>
      </c>
      <c r="D35" s="5">
        <v>78.5</v>
      </c>
      <c r="E35" s="5">
        <v>62</v>
      </c>
      <c r="F35" s="5" t="s">
        <v>21</v>
      </c>
      <c r="G35" s="5">
        <v>65</v>
      </c>
      <c r="H35" s="5" t="s">
        <v>21</v>
      </c>
      <c r="I35" s="5">
        <v>35</v>
      </c>
      <c r="J35" s="5" t="s">
        <v>22</v>
      </c>
      <c r="K35" s="5"/>
      <c r="L35" s="5" t="s">
        <v>22</v>
      </c>
      <c r="M35" s="5"/>
      <c r="N35" s="5" t="s">
        <v>22</v>
      </c>
      <c r="O35" s="10"/>
      <c r="P35" s="5"/>
      <c r="Q35" s="5" t="s">
        <v>22</v>
      </c>
      <c r="R35" s="5"/>
      <c r="S35" s="5" t="s">
        <v>22</v>
      </c>
      <c r="T35" s="5"/>
      <c r="U35" s="1" t="s">
        <v>97</v>
      </c>
      <c r="V35" s="1" t="s">
        <v>22</v>
      </c>
    </row>
    <row r="36" spans="1:23" ht="15.75" customHeight="1" x14ac:dyDescent="0.25">
      <c r="A36" s="1" t="s">
        <v>38</v>
      </c>
      <c r="B36" s="5">
        <v>3</v>
      </c>
      <c r="C36" s="5" t="s">
        <v>22</v>
      </c>
      <c r="D36" s="5">
        <v>101.2</v>
      </c>
      <c r="E36" s="5">
        <v>115</v>
      </c>
      <c r="F36" s="5" t="s">
        <v>22</v>
      </c>
      <c r="G36" s="5"/>
      <c r="H36" s="5" t="s">
        <v>22</v>
      </c>
      <c r="I36" s="5"/>
      <c r="J36" s="5" t="s">
        <v>22</v>
      </c>
      <c r="K36" s="5"/>
      <c r="L36" s="5" t="s">
        <v>22</v>
      </c>
      <c r="M36" s="5"/>
      <c r="N36" s="5" t="s">
        <v>21</v>
      </c>
      <c r="O36" s="9" t="s">
        <v>39</v>
      </c>
      <c r="P36" s="5">
        <v>35</v>
      </c>
      <c r="Q36" s="5" t="s">
        <v>22</v>
      </c>
      <c r="R36" s="5"/>
      <c r="S36" s="6" t="s">
        <v>22</v>
      </c>
      <c r="T36" s="5"/>
      <c r="U36" s="1" t="s">
        <v>40</v>
      </c>
      <c r="V36" s="1" t="s">
        <v>41</v>
      </c>
    </row>
    <row r="37" spans="1:23" ht="15.75" customHeight="1" x14ac:dyDescent="0.25">
      <c r="A37" s="1" t="s">
        <v>143</v>
      </c>
      <c r="B37" s="5" t="s">
        <v>215</v>
      </c>
      <c r="C37" s="5" t="s">
        <v>22</v>
      </c>
      <c r="D37" s="5">
        <v>66.8</v>
      </c>
      <c r="E37" s="5">
        <v>68</v>
      </c>
      <c r="F37" s="5" t="s">
        <v>21</v>
      </c>
      <c r="G37" s="5">
        <v>66</v>
      </c>
      <c r="H37" s="5" t="s">
        <v>21</v>
      </c>
      <c r="I37" s="5">
        <v>267</v>
      </c>
      <c r="J37" s="5" t="s">
        <v>22</v>
      </c>
      <c r="K37" s="6"/>
      <c r="L37" s="7" t="s">
        <v>22</v>
      </c>
      <c r="M37" s="6"/>
      <c r="N37" s="5" t="s">
        <v>21</v>
      </c>
      <c r="O37" s="9" t="s">
        <v>36</v>
      </c>
      <c r="P37" s="5">
        <v>25</v>
      </c>
      <c r="Q37" s="5" t="s">
        <v>21</v>
      </c>
      <c r="R37" s="5">
        <v>51</v>
      </c>
      <c r="S37" s="5" t="s">
        <v>21</v>
      </c>
      <c r="T37" s="5">
        <v>22</v>
      </c>
      <c r="U37" s="1" t="s">
        <v>21</v>
      </c>
      <c r="V37" s="1" t="s">
        <v>21</v>
      </c>
      <c r="W37" s="1" t="s">
        <v>144</v>
      </c>
    </row>
    <row r="38" spans="1:23" ht="15.75" customHeight="1" x14ac:dyDescent="0.25">
      <c r="A38" s="1" t="s">
        <v>35</v>
      </c>
      <c r="B38" s="5">
        <v>5</v>
      </c>
      <c r="C38" s="5" t="s">
        <v>22</v>
      </c>
      <c r="D38" s="5">
        <v>66.3</v>
      </c>
      <c r="E38" s="5">
        <v>68</v>
      </c>
      <c r="F38" s="5" t="s">
        <v>21</v>
      </c>
      <c r="G38" s="5">
        <v>93</v>
      </c>
      <c r="H38" s="5" t="s">
        <v>21</v>
      </c>
      <c r="I38" s="5">
        <v>187</v>
      </c>
      <c r="J38" s="5" t="s">
        <v>22</v>
      </c>
      <c r="K38" s="5"/>
      <c r="L38" s="5" t="s">
        <v>22</v>
      </c>
      <c r="M38" s="5"/>
      <c r="N38" s="5" t="s">
        <v>21</v>
      </c>
      <c r="O38" s="9" t="s">
        <v>36</v>
      </c>
      <c r="P38" s="5">
        <v>16</v>
      </c>
      <c r="Q38" s="5" t="s">
        <v>21</v>
      </c>
      <c r="R38" s="5">
        <v>32</v>
      </c>
      <c r="S38" s="5" t="s">
        <v>22</v>
      </c>
      <c r="T38" s="5"/>
      <c r="U38" s="3" t="s">
        <v>22</v>
      </c>
      <c r="V38" s="1" t="s">
        <v>21</v>
      </c>
    </row>
    <row r="39" spans="1:23" ht="12.5" x14ac:dyDescent="0.25">
      <c r="A39" s="1" t="s">
        <v>153</v>
      </c>
      <c r="B39" s="5">
        <v>5</v>
      </c>
      <c r="C39" s="5" t="s">
        <v>21</v>
      </c>
      <c r="D39" s="5">
        <v>82.2</v>
      </c>
      <c r="E39" s="5">
        <v>67</v>
      </c>
      <c r="F39" s="7" t="s">
        <v>21</v>
      </c>
      <c r="G39" s="5">
        <v>47.5</v>
      </c>
      <c r="H39" s="5" t="s">
        <v>21</v>
      </c>
      <c r="I39" s="5">
        <v>100</v>
      </c>
      <c r="J39" s="5" t="s">
        <v>21</v>
      </c>
      <c r="K39" s="5">
        <v>47.5</v>
      </c>
      <c r="L39" s="5" t="s">
        <v>21</v>
      </c>
      <c r="M39" s="5">
        <v>25</v>
      </c>
      <c r="N39" s="5" t="s">
        <v>21</v>
      </c>
      <c r="O39" s="9" t="s">
        <v>154</v>
      </c>
      <c r="P39" s="5">
        <v>22</v>
      </c>
      <c r="Q39" s="5" t="s">
        <v>21</v>
      </c>
      <c r="R39" s="5">
        <v>40</v>
      </c>
      <c r="S39" s="5" t="s">
        <v>21</v>
      </c>
      <c r="T39" s="5">
        <v>35</v>
      </c>
      <c r="U39" s="1" t="s">
        <v>155</v>
      </c>
      <c r="V39" s="1" t="s">
        <v>156</v>
      </c>
    </row>
    <row r="40" spans="1:23" ht="12.5" x14ac:dyDescent="0.25">
      <c r="A40" s="1" t="s">
        <v>119</v>
      </c>
      <c r="B40" s="5">
        <v>3</v>
      </c>
      <c r="C40" s="5" t="s">
        <v>21</v>
      </c>
      <c r="D40" s="5">
        <v>92.9</v>
      </c>
      <c r="E40" s="5">
        <v>100</v>
      </c>
      <c r="F40" s="5" t="s">
        <v>21</v>
      </c>
      <c r="G40" s="5">
        <v>80</v>
      </c>
      <c r="H40" s="5" t="s">
        <v>21</v>
      </c>
      <c r="I40" s="5">
        <v>800</v>
      </c>
      <c r="J40" s="5" t="s">
        <v>21</v>
      </c>
      <c r="K40" s="5">
        <v>150</v>
      </c>
      <c r="L40" s="5" t="s">
        <v>21</v>
      </c>
      <c r="M40" s="5">
        <v>40</v>
      </c>
      <c r="N40" s="5" t="s">
        <v>21</v>
      </c>
      <c r="O40" s="9" t="s">
        <v>37</v>
      </c>
      <c r="P40" s="5">
        <v>10</v>
      </c>
      <c r="Q40" s="5" t="s">
        <v>21</v>
      </c>
      <c r="R40" s="5">
        <v>20</v>
      </c>
      <c r="S40" s="5" t="s">
        <v>21</v>
      </c>
      <c r="T40" s="5">
        <v>50</v>
      </c>
      <c r="U40" s="1" t="s">
        <v>120</v>
      </c>
      <c r="V40" s="1" t="s">
        <v>212</v>
      </c>
      <c r="W40" s="1" t="s">
        <v>121</v>
      </c>
    </row>
    <row r="41" spans="1:23" ht="12.5" x14ac:dyDescent="0.25">
      <c r="A41" s="1" t="s">
        <v>216</v>
      </c>
      <c r="B41" s="5">
        <v>3</v>
      </c>
      <c r="C41" s="5" t="s">
        <v>21</v>
      </c>
      <c r="D41" s="5">
        <v>148.19999999999999</v>
      </c>
      <c r="E41" s="5">
        <v>156</v>
      </c>
      <c r="F41" s="5" t="s">
        <v>21</v>
      </c>
      <c r="G41" s="5">
        <v>57</v>
      </c>
      <c r="H41" s="5" t="s">
        <v>21</v>
      </c>
      <c r="I41" s="5">
        <v>231</v>
      </c>
      <c r="J41" s="5" t="s">
        <v>22</v>
      </c>
      <c r="K41" s="5"/>
      <c r="L41" s="5" t="s">
        <v>22</v>
      </c>
      <c r="M41" s="5"/>
      <c r="N41" s="5" t="s">
        <v>21</v>
      </c>
      <c r="O41" s="9" t="s">
        <v>28</v>
      </c>
      <c r="P41" s="5">
        <v>41</v>
      </c>
      <c r="Q41" s="5" t="s">
        <v>21</v>
      </c>
      <c r="R41" s="5">
        <v>47</v>
      </c>
      <c r="S41" s="5" t="s">
        <v>21</v>
      </c>
      <c r="T41" s="5">
        <v>47</v>
      </c>
      <c r="U41" s="3" t="s">
        <v>22</v>
      </c>
      <c r="V41" s="1" t="s">
        <v>101</v>
      </c>
      <c r="W41" s="1" t="s">
        <v>29</v>
      </c>
    </row>
    <row r="42" spans="1:23" ht="12.5" x14ac:dyDescent="0.25">
      <c r="A42" s="1" t="s">
        <v>151</v>
      </c>
      <c r="B42" s="5">
        <v>5</v>
      </c>
      <c r="C42" s="5" t="s">
        <v>21</v>
      </c>
      <c r="D42" s="5">
        <v>89.3</v>
      </c>
      <c r="E42" s="5">
        <v>63</v>
      </c>
      <c r="F42" s="5" t="s">
        <v>21</v>
      </c>
      <c r="G42" s="5">
        <v>63</v>
      </c>
      <c r="H42" s="7" t="s">
        <v>21</v>
      </c>
      <c r="I42" s="5">
        <v>153</v>
      </c>
      <c r="J42" s="7" t="s">
        <v>21</v>
      </c>
      <c r="K42" s="5">
        <v>63</v>
      </c>
      <c r="L42" s="7" t="s">
        <v>22</v>
      </c>
      <c r="M42" s="5">
        <v>63</v>
      </c>
      <c r="N42" s="5" t="s">
        <v>21</v>
      </c>
      <c r="O42" s="9" t="s">
        <v>28</v>
      </c>
      <c r="P42" s="5">
        <v>48</v>
      </c>
      <c r="Q42" s="5" t="s">
        <v>21</v>
      </c>
      <c r="R42" s="5">
        <v>85</v>
      </c>
      <c r="S42" s="5" t="s">
        <v>22</v>
      </c>
      <c r="T42" s="6"/>
      <c r="V42" s="1" t="s">
        <v>152</v>
      </c>
    </row>
    <row r="43" spans="1:23" ht="12.5" x14ac:dyDescent="0.25">
      <c r="A43" s="3" t="s">
        <v>187</v>
      </c>
      <c r="B43" s="7">
        <v>6</v>
      </c>
      <c r="C43" s="6"/>
      <c r="D43" s="6">
        <v>128.5</v>
      </c>
      <c r="E43" s="6"/>
      <c r="F43" s="6"/>
      <c r="G43" s="6"/>
      <c r="H43" s="6"/>
      <c r="I43" s="6"/>
      <c r="J43" s="6"/>
      <c r="K43" s="6"/>
      <c r="L43" s="6"/>
      <c r="M43" s="6"/>
      <c r="N43" s="6"/>
      <c r="O43" s="10"/>
      <c r="P43" s="6"/>
      <c r="Q43" s="6"/>
      <c r="R43" s="6"/>
      <c r="S43" s="6"/>
      <c r="T43" s="6"/>
    </row>
    <row r="44" spans="1:23" ht="12.5" x14ac:dyDescent="0.25">
      <c r="A44" s="1" t="s">
        <v>180</v>
      </c>
      <c r="B44" s="5">
        <v>6</v>
      </c>
      <c r="C44" s="5" t="s">
        <v>22</v>
      </c>
      <c r="D44" s="5">
        <v>57.3</v>
      </c>
      <c r="E44" s="5">
        <v>60</v>
      </c>
      <c r="F44" s="5" t="s">
        <v>22</v>
      </c>
      <c r="G44" s="5"/>
      <c r="H44" s="5" t="s">
        <v>22</v>
      </c>
      <c r="I44" s="5"/>
      <c r="J44" s="5" t="s">
        <v>22</v>
      </c>
      <c r="K44" s="5"/>
      <c r="L44" s="5" t="s">
        <v>22</v>
      </c>
      <c r="M44" s="5"/>
      <c r="N44" s="5" t="s">
        <v>21</v>
      </c>
      <c r="O44" s="9" t="s">
        <v>37</v>
      </c>
      <c r="P44" s="5">
        <v>15</v>
      </c>
      <c r="Q44" s="5" t="s">
        <v>22</v>
      </c>
      <c r="R44" s="5"/>
      <c r="S44" s="5" t="s">
        <v>21</v>
      </c>
      <c r="T44" s="5">
        <v>50</v>
      </c>
      <c r="U44" s="1" t="s">
        <v>22</v>
      </c>
      <c r="V44" s="1" t="s">
        <v>22</v>
      </c>
    </row>
    <row r="45" spans="1:23" ht="12.5" x14ac:dyDescent="0.25">
      <c r="A45" s="1" t="s">
        <v>148</v>
      </c>
      <c r="B45" s="5">
        <v>4</v>
      </c>
      <c r="C45" s="5" t="s">
        <v>22</v>
      </c>
      <c r="D45" s="5">
        <v>116.9</v>
      </c>
      <c r="E45" s="5">
        <v>155</v>
      </c>
      <c r="F45" s="5" t="s">
        <v>22</v>
      </c>
      <c r="G45" s="5"/>
      <c r="H45" s="5" t="s">
        <v>22</v>
      </c>
      <c r="I45" s="5"/>
      <c r="J45" s="5" t="s">
        <v>22</v>
      </c>
      <c r="K45" s="5"/>
      <c r="L45" s="5" t="s">
        <v>22</v>
      </c>
      <c r="M45" s="5"/>
      <c r="N45" s="5" t="s">
        <v>22</v>
      </c>
      <c r="O45" s="10"/>
      <c r="P45" s="5"/>
      <c r="Q45" s="5" t="s">
        <v>21</v>
      </c>
      <c r="R45" s="5">
        <v>75</v>
      </c>
      <c r="S45" s="5" t="s">
        <v>22</v>
      </c>
      <c r="T45" s="5"/>
      <c r="U45" s="3" t="s">
        <v>22</v>
      </c>
      <c r="V45" s="1" t="s">
        <v>22</v>
      </c>
      <c r="W45" s="1" t="s">
        <v>29</v>
      </c>
    </row>
    <row r="46" spans="1:23" ht="12.5" x14ac:dyDescent="0.25">
      <c r="A46" s="1" t="s">
        <v>73</v>
      </c>
      <c r="B46" s="5" t="s">
        <v>215</v>
      </c>
      <c r="C46" s="5" t="s">
        <v>21</v>
      </c>
      <c r="D46" s="5">
        <v>78.599999999999994</v>
      </c>
      <c r="E46" s="5">
        <v>68</v>
      </c>
      <c r="F46" s="5" t="s">
        <v>21</v>
      </c>
      <c r="G46" s="5">
        <v>30</v>
      </c>
      <c r="H46" s="5" t="s">
        <v>21</v>
      </c>
      <c r="I46" s="5">
        <v>750</v>
      </c>
      <c r="J46" s="5" t="s">
        <v>22</v>
      </c>
      <c r="K46" s="5"/>
      <c r="L46" s="5" t="s">
        <v>22</v>
      </c>
      <c r="M46" s="5"/>
      <c r="N46" s="5" t="s">
        <v>21</v>
      </c>
      <c r="O46" s="9" t="s">
        <v>36</v>
      </c>
      <c r="P46" s="5">
        <v>17</v>
      </c>
      <c r="Q46" s="5" t="s">
        <v>21</v>
      </c>
      <c r="R46" s="5">
        <v>12</v>
      </c>
      <c r="S46" s="5" t="s">
        <v>21</v>
      </c>
      <c r="T46" s="5">
        <v>15</v>
      </c>
      <c r="U46" s="3" t="s">
        <v>22</v>
      </c>
      <c r="V46" s="1" t="s">
        <v>74</v>
      </c>
      <c r="W46" s="1" t="s">
        <v>75</v>
      </c>
    </row>
    <row r="47" spans="1:23" ht="12.5" x14ac:dyDescent="0.25">
      <c r="A47" s="1" t="s">
        <v>92</v>
      </c>
      <c r="B47" s="5">
        <v>8</v>
      </c>
      <c r="C47" s="5" t="s">
        <v>22</v>
      </c>
      <c r="D47" s="5">
        <v>54.5</v>
      </c>
      <c r="E47" s="5">
        <v>55</v>
      </c>
      <c r="F47" s="5" t="s">
        <v>22</v>
      </c>
      <c r="G47" s="5"/>
      <c r="H47" s="5" t="s">
        <v>22</v>
      </c>
      <c r="I47" s="5"/>
      <c r="J47" s="5" t="s">
        <v>22</v>
      </c>
      <c r="K47" s="5"/>
      <c r="L47" s="5" t="s">
        <v>22</v>
      </c>
      <c r="M47" s="5"/>
      <c r="N47" s="5" t="s">
        <v>21</v>
      </c>
      <c r="O47" s="9" t="s">
        <v>23</v>
      </c>
      <c r="P47" s="5">
        <v>5</v>
      </c>
      <c r="Q47" s="5" t="s">
        <v>22</v>
      </c>
      <c r="R47" s="5"/>
      <c r="S47" s="5" t="s">
        <v>22</v>
      </c>
      <c r="T47" s="5"/>
      <c r="U47" s="1" t="s">
        <v>22</v>
      </c>
      <c r="V47" s="1" t="s">
        <v>22</v>
      </c>
      <c r="W47" s="1" t="s">
        <v>29</v>
      </c>
    </row>
    <row r="48" spans="1:23" ht="12.5" x14ac:dyDescent="0.25">
      <c r="A48" s="1" t="s">
        <v>87</v>
      </c>
      <c r="B48" s="5">
        <v>3</v>
      </c>
      <c r="C48" s="5" t="s">
        <v>22</v>
      </c>
      <c r="D48" s="5">
        <v>134.80000000000001</v>
      </c>
      <c r="E48" s="5">
        <v>140</v>
      </c>
      <c r="F48" s="5" t="s">
        <v>22</v>
      </c>
      <c r="G48" s="5"/>
      <c r="H48" s="5" t="s">
        <v>22</v>
      </c>
      <c r="I48" s="5"/>
      <c r="J48" s="5" t="s">
        <v>22</v>
      </c>
      <c r="K48" s="5"/>
      <c r="L48" s="5" t="s">
        <v>22</v>
      </c>
      <c r="M48" s="5"/>
      <c r="N48" s="5" t="s">
        <v>21</v>
      </c>
      <c r="O48" s="9" t="s">
        <v>88</v>
      </c>
      <c r="P48" s="5">
        <v>22</v>
      </c>
      <c r="Q48" s="5" t="s">
        <v>21</v>
      </c>
      <c r="R48" s="5">
        <v>13</v>
      </c>
      <c r="S48" s="5" t="s">
        <v>22</v>
      </c>
      <c r="T48" s="5"/>
      <c r="U48" s="1" t="s">
        <v>89</v>
      </c>
      <c r="V48" s="1" t="s">
        <v>90</v>
      </c>
      <c r="W48" s="1" t="s">
        <v>91</v>
      </c>
    </row>
    <row r="49" spans="1:23" ht="12.5" x14ac:dyDescent="0.25">
      <c r="A49" s="1" t="s">
        <v>47</v>
      </c>
      <c r="B49" s="5">
        <v>5</v>
      </c>
      <c r="C49" s="5" t="s">
        <v>22</v>
      </c>
      <c r="D49" s="5">
        <v>92.2</v>
      </c>
      <c r="E49" s="5">
        <v>65</v>
      </c>
      <c r="F49" s="5" t="s">
        <v>22</v>
      </c>
      <c r="G49" s="5"/>
      <c r="H49" s="5" t="s">
        <v>21</v>
      </c>
      <c r="I49" s="5">
        <v>300</v>
      </c>
      <c r="J49" s="7" t="s">
        <v>22</v>
      </c>
      <c r="K49" s="5"/>
      <c r="L49" s="5" t="s">
        <v>22</v>
      </c>
      <c r="M49" s="5">
        <v>40</v>
      </c>
      <c r="N49" s="5" t="s">
        <v>21</v>
      </c>
      <c r="O49" s="9" t="s">
        <v>28</v>
      </c>
      <c r="P49" s="5">
        <v>25</v>
      </c>
      <c r="Q49" s="5" t="s">
        <v>21</v>
      </c>
      <c r="R49" s="5">
        <v>40</v>
      </c>
      <c r="S49" s="5" t="s">
        <v>22</v>
      </c>
      <c r="T49" s="5"/>
      <c r="U49" s="1" t="s">
        <v>49</v>
      </c>
      <c r="V49" s="1" t="s">
        <v>50</v>
      </c>
      <c r="W49" s="1" t="s">
        <v>48</v>
      </c>
    </row>
    <row r="50" spans="1:23" ht="12.5" x14ac:dyDescent="0.25">
      <c r="A50" s="1" t="s">
        <v>149</v>
      </c>
      <c r="B50" s="5">
        <v>6</v>
      </c>
      <c r="C50" s="5" t="s">
        <v>21</v>
      </c>
      <c r="D50" s="5">
        <v>125.3</v>
      </c>
      <c r="E50" s="5">
        <v>131</v>
      </c>
      <c r="F50" s="5" t="s">
        <v>22</v>
      </c>
      <c r="G50" s="6"/>
      <c r="H50" s="5" t="s">
        <v>22</v>
      </c>
      <c r="I50" s="6"/>
      <c r="J50" s="5" t="s">
        <v>22</v>
      </c>
      <c r="K50" s="6"/>
      <c r="L50" s="5" t="s">
        <v>22</v>
      </c>
      <c r="M50" s="6"/>
      <c r="N50" s="5" t="s">
        <v>22</v>
      </c>
      <c r="O50" s="10"/>
      <c r="P50" s="6"/>
      <c r="Q50" s="5" t="s">
        <v>22</v>
      </c>
      <c r="R50" s="6"/>
      <c r="S50" s="5" t="s">
        <v>22</v>
      </c>
      <c r="T50" s="6"/>
      <c r="U50" s="1" t="s">
        <v>22</v>
      </c>
      <c r="V50" s="1" t="s">
        <v>150</v>
      </c>
    </row>
    <row r="51" spans="1:23" ht="12.5" x14ac:dyDescent="0.25">
      <c r="A51" s="1" t="s">
        <v>167</v>
      </c>
      <c r="B51" s="5">
        <v>1</v>
      </c>
      <c r="C51" s="5" t="s">
        <v>21</v>
      </c>
      <c r="D51" s="5">
        <v>114.5</v>
      </c>
      <c r="E51" s="41"/>
      <c r="F51" s="5" t="s">
        <v>22</v>
      </c>
      <c r="G51" s="42">
        <v>94</v>
      </c>
      <c r="H51" s="5" t="s">
        <v>21</v>
      </c>
      <c r="I51" s="5">
        <v>442</v>
      </c>
      <c r="J51" s="5" t="s">
        <v>21</v>
      </c>
      <c r="K51" s="5">
        <v>94</v>
      </c>
      <c r="L51" s="5" t="s">
        <v>21</v>
      </c>
      <c r="M51" s="5">
        <v>38</v>
      </c>
      <c r="N51" s="5" t="s">
        <v>21</v>
      </c>
      <c r="O51" s="9" t="s">
        <v>168</v>
      </c>
      <c r="P51" s="5">
        <v>28</v>
      </c>
      <c r="Q51" s="5" t="s">
        <v>21</v>
      </c>
      <c r="R51" s="5">
        <v>72</v>
      </c>
      <c r="S51" s="5" t="s">
        <v>21</v>
      </c>
      <c r="T51" s="5">
        <v>42</v>
      </c>
      <c r="U51" s="1" t="s">
        <v>169</v>
      </c>
      <c r="V51" s="1" t="s">
        <v>170</v>
      </c>
      <c r="W51" s="1" t="s">
        <v>171</v>
      </c>
    </row>
    <row r="52" spans="1:23" ht="12.5" x14ac:dyDescent="0.25">
      <c r="A52" s="1" t="s">
        <v>126</v>
      </c>
      <c r="B52" s="5">
        <v>6</v>
      </c>
      <c r="C52" s="5" t="s">
        <v>22</v>
      </c>
      <c r="D52" s="5">
        <v>35.299999999999997</v>
      </c>
      <c r="E52" s="5">
        <v>45</v>
      </c>
      <c r="F52" s="5" t="s">
        <v>22</v>
      </c>
      <c r="G52" s="6"/>
      <c r="H52" s="5" t="s">
        <v>22</v>
      </c>
      <c r="I52" s="5"/>
      <c r="J52" s="5" t="s">
        <v>22</v>
      </c>
      <c r="K52" s="5"/>
      <c r="L52" s="5" t="s">
        <v>22</v>
      </c>
      <c r="M52" s="5"/>
      <c r="N52" s="5" t="s">
        <v>22</v>
      </c>
      <c r="O52" s="10"/>
      <c r="P52" s="5"/>
      <c r="Q52" s="5" t="s">
        <v>22</v>
      </c>
      <c r="R52" s="5"/>
      <c r="S52" s="5" t="s">
        <v>22</v>
      </c>
      <c r="T52" s="5"/>
      <c r="U52" s="1" t="s">
        <v>22</v>
      </c>
      <c r="V52" s="1" t="s">
        <v>127</v>
      </c>
      <c r="W52" s="1" t="s">
        <v>128</v>
      </c>
    </row>
    <row r="53" spans="1:23" ht="12.5" x14ac:dyDescent="0.25">
      <c r="A53" s="1" t="s">
        <v>42</v>
      </c>
      <c r="B53" s="5">
        <v>8</v>
      </c>
      <c r="C53" s="5" t="s">
        <v>22</v>
      </c>
      <c r="D53" s="5">
        <v>46.4</v>
      </c>
      <c r="E53" s="5">
        <v>90</v>
      </c>
      <c r="F53" s="5" t="s">
        <v>22</v>
      </c>
      <c r="G53" s="5"/>
      <c r="H53" s="5" t="s">
        <v>22</v>
      </c>
      <c r="I53" s="5"/>
      <c r="J53" s="5" t="s">
        <v>22</v>
      </c>
      <c r="K53" s="5"/>
      <c r="L53" s="5" t="s">
        <v>21</v>
      </c>
      <c r="M53" s="5">
        <v>32.5</v>
      </c>
      <c r="N53" s="5" t="s">
        <v>21</v>
      </c>
      <c r="O53" s="9" t="s">
        <v>43</v>
      </c>
      <c r="P53" s="5">
        <v>20</v>
      </c>
      <c r="Q53" s="5" t="s">
        <v>22</v>
      </c>
      <c r="R53" s="5"/>
      <c r="S53" s="5" t="s">
        <v>22</v>
      </c>
      <c r="T53" s="5"/>
      <c r="U53" s="3" t="s">
        <v>22</v>
      </c>
      <c r="V53" s="1" t="s">
        <v>22</v>
      </c>
    </row>
    <row r="54" spans="1:23" ht="12.5" x14ac:dyDescent="0.25">
      <c r="A54" s="1" t="s">
        <v>56</v>
      </c>
      <c r="B54" s="5">
        <v>4</v>
      </c>
      <c r="C54" s="5" t="s">
        <v>21</v>
      </c>
      <c r="D54" s="5">
        <v>74.2</v>
      </c>
      <c r="E54" s="5">
        <v>100</v>
      </c>
      <c r="F54" s="5" t="s">
        <v>22</v>
      </c>
      <c r="G54" s="5"/>
      <c r="H54" s="5" t="s">
        <v>21</v>
      </c>
      <c r="I54" s="5">
        <v>244</v>
      </c>
      <c r="J54" s="7" t="s">
        <v>22</v>
      </c>
      <c r="K54" s="5"/>
      <c r="L54" s="5" t="s">
        <v>21</v>
      </c>
      <c r="M54" s="5">
        <v>38</v>
      </c>
      <c r="N54" s="5" t="s">
        <v>21</v>
      </c>
      <c r="O54" s="9" t="s">
        <v>37</v>
      </c>
      <c r="P54" s="5">
        <v>30</v>
      </c>
      <c r="Q54" s="5" t="s">
        <v>21</v>
      </c>
      <c r="R54" s="5">
        <v>35</v>
      </c>
      <c r="S54" s="5" t="s">
        <v>22</v>
      </c>
      <c r="T54" s="5"/>
      <c r="U54" s="3" t="s">
        <v>22</v>
      </c>
      <c r="V54" s="1" t="s">
        <v>29</v>
      </c>
      <c r="W54" s="1" t="s">
        <v>57</v>
      </c>
    </row>
    <row r="55" spans="1:23" ht="12.5" x14ac:dyDescent="0.25">
      <c r="A55" s="1" t="s">
        <v>31</v>
      </c>
      <c r="B55" s="5">
        <v>7</v>
      </c>
      <c r="C55" s="5" t="s">
        <v>22</v>
      </c>
      <c r="D55" s="5">
        <v>48.7</v>
      </c>
      <c r="E55" s="5">
        <v>57</v>
      </c>
      <c r="F55" s="5" t="s">
        <v>22</v>
      </c>
      <c r="G55" s="5"/>
      <c r="H55" s="5" t="s">
        <v>22</v>
      </c>
      <c r="I55" s="5"/>
      <c r="J55" s="5" t="s">
        <v>22</v>
      </c>
      <c r="K55" s="5"/>
      <c r="L55" s="5" t="s">
        <v>22</v>
      </c>
      <c r="M55" s="5"/>
      <c r="N55" s="5" t="s">
        <v>21</v>
      </c>
      <c r="O55" s="9" t="s">
        <v>23</v>
      </c>
      <c r="P55" s="5">
        <v>25</v>
      </c>
      <c r="Q55" s="5" t="s">
        <v>21</v>
      </c>
      <c r="R55" s="5">
        <v>35</v>
      </c>
      <c r="S55" s="5" t="s">
        <v>22</v>
      </c>
      <c r="T55" s="5"/>
      <c r="U55" s="1" t="s">
        <v>32</v>
      </c>
      <c r="V55" s="1" t="s">
        <v>33</v>
      </c>
      <c r="W55" s="1" t="s">
        <v>34</v>
      </c>
    </row>
    <row r="56" spans="1:23" ht="12.5" x14ac:dyDescent="0.25">
      <c r="A56" s="1" t="s">
        <v>93</v>
      </c>
      <c r="B56" s="5">
        <v>6</v>
      </c>
      <c r="C56" s="5" t="s">
        <v>21</v>
      </c>
      <c r="D56" s="5">
        <v>63.4</v>
      </c>
      <c r="E56" s="5">
        <v>75</v>
      </c>
      <c r="F56" s="5" t="s">
        <v>21</v>
      </c>
      <c r="G56" s="5">
        <v>50</v>
      </c>
      <c r="H56" s="7" t="s">
        <v>21</v>
      </c>
      <c r="I56" s="5">
        <v>150</v>
      </c>
      <c r="J56" s="5" t="s">
        <v>21</v>
      </c>
      <c r="K56" s="5">
        <v>50</v>
      </c>
      <c r="L56" s="5" t="s">
        <v>21</v>
      </c>
      <c r="M56" s="5">
        <v>25</v>
      </c>
      <c r="N56" s="5" t="s">
        <v>22</v>
      </c>
      <c r="O56" s="9"/>
      <c r="P56" s="5"/>
      <c r="Q56" s="5" t="s">
        <v>21</v>
      </c>
      <c r="R56" s="5">
        <v>25</v>
      </c>
      <c r="S56" s="5" t="s">
        <v>21</v>
      </c>
      <c r="T56" s="5">
        <v>25</v>
      </c>
      <c r="U56" s="1" t="s">
        <v>22</v>
      </c>
      <c r="V56" s="1" t="s">
        <v>94</v>
      </c>
      <c r="W56" s="1" t="s">
        <v>95</v>
      </c>
    </row>
    <row r="57" spans="1:23" ht="12.5" x14ac:dyDescent="0.25">
      <c r="A57" s="1" t="s">
        <v>178</v>
      </c>
      <c r="B57" s="5">
        <v>6</v>
      </c>
      <c r="C57" s="5" t="s">
        <v>21</v>
      </c>
      <c r="D57" s="5">
        <v>82.9</v>
      </c>
      <c r="E57" s="5">
        <v>90</v>
      </c>
      <c r="F57" s="5" t="s">
        <v>21</v>
      </c>
      <c r="G57" s="41"/>
      <c r="H57" s="5" t="s">
        <v>21</v>
      </c>
      <c r="I57" s="41"/>
      <c r="J57" s="5" t="s">
        <v>21</v>
      </c>
      <c r="K57" s="41"/>
      <c r="L57" s="5" t="s">
        <v>21</v>
      </c>
      <c r="M57" s="41"/>
      <c r="N57" s="5" t="s">
        <v>21</v>
      </c>
      <c r="O57" s="9" t="s">
        <v>37</v>
      </c>
      <c r="P57" s="5">
        <v>15</v>
      </c>
      <c r="Q57" s="5" t="s">
        <v>22</v>
      </c>
      <c r="R57" s="6"/>
      <c r="S57" s="5" t="s">
        <v>22</v>
      </c>
      <c r="T57" s="6"/>
    </row>
    <row r="58" spans="1:23" ht="12.5" x14ac:dyDescent="0.25">
      <c r="A58" s="3" t="s">
        <v>188</v>
      </c>
      <c r="B58" s="7">
        <v>6</v>
      </c>
      <c r="C58" s="22" t="s">
        <v>22</v>
      </c>
      <c r="D58" s="22">
        <v>30.7</v>
      </c>
      <c r="E58" s="22">
        <v>41</v>
      </c>
      <c r="F58" s="22" t="s">
        <v>21</v>
      </c>
      <c r="G58" s="32">
        <v>11</v>
      </c>
      <c r="H58" s="22" t="s">
        <v>22</v>
      </c>
      <c r="I58" s="22"/>
      <c r="J58" s="22" t="s">
        <v>22</v>
      </c>
      <c r="K58" s="22"/>
      <c r="L58" s="22" t="s">
        <v>22</v>
      </c>
      <c r="M58" s="22"/>
      <c r="N58" s="22" t="s">
        <v>21</v>
      </c>
      <c r="O58" s="23" t="s">
        <v>37</v>
      </c>
      <c r="P58" s="22">
        <v>12</v>
      </c>
      <c r="Q58" s="22" t="s">
        <v>21</v>
      </c>
      <c r="R58" s="22">
        <v>11</v>
      </c>
      <c r="S58" s="22" t="s">
        <v>22</v>
      </c>
      <c r="T58" s="22"/>
      <c r="U58" s="23" t="s">
        <v>22</v>
      </c>
      <c r="V58" s="23" t="s">
        <v>22</v>
      </c>
      <c r="W58" s="6"/>
    </row>
    <row r="59" spans="1:23" ht="12.5" x14ac:dyDescent="0.25">
      <c r="A59" s="1" t="s">
        <v>161</v>
      </c>
      <c r="B59" s="5">
        <v>7</v>
      </c>
      <c r="C59" s="5" t="s">
        <v>21</v>
      </c>
      <c r="D59" s="5">
        <v>49.8</v>
      </c>
      <c r="E59" s="5">
        <v>79</v>
      </c>
      <c r="F59" s="5" t="s">
        <v>21</v>
      </c>
      <c r="G59" s="5">
        <v>18</v>
      </c>
      <c r="H59" s="5" t="s">
        <v>21</v>
      </c>
      <c r="I59" s="5">
        <v>158</v>
      </c>
      <c r="J59" s="5" t="s">
        <v>22</v>
      </c>
      <c r="K59" s="5"/>
      <c r="L59" s="5" t="s">
        <v>21</v>
      </c>
      <c r="M59" s="7"/>
      <c r="N59" s="5" t="s">
        <v>21</v>
      </c>
      <c r="O59" s="5" t="s">
        <v>23</v>
      </c>
      <c r="P59" s="5">
        <v>30</v>
      </c>
      <c r="Q59" s="5" t="s">
        <v>22</v>
      </c>
      <c r="R59" s="5"/>
      <c r="S59" s="5" t="s">
        <v>22</v>
      </c>
      <c r="T59" s="5"/>
      <c r="U59" s="9" t="s">
        <v>22</v>
      </c>
      <c r="V59" s="5" t="s">
        <v>162</v>
      </c>
      <c r="W59" s="5" t="s">
        <v>163</v>
      </c>
    </row>
    <row r="60" spans="1:23" ht="12.5" x14ac:dyDescent="0.25">
      <c r="A60" s="1" t="s">
        <v>83</v>
      </c>
      <c r="B60" s="5">
        <v>6</v>
      </c>
      <c r="C60" s="5" t="s">
        <v>22</v>
      </c>
      <c r="D60" s="5"/>
      <c r="E60" s="5">
        <v>40</v>
      </c>
      <c r="F60" s="5" t="s">
        <v>21</v>
      </c>
      <c r="G60" s="5">
        <v>40</v>
      </c>
      <c r="H60" s="5" t="s">
        <v>22</v>
      </c>
      <c r="I60" s="6"/>
      <c r="J60" s="5" t="s">
        <v>22</v>
      </c>
      <c r="K60" s="6"/>
      <c r="L60" s="5" t="s">
        <v>22</v>
      </c>
      <c r="M60" s="6"/>
      <c r="N60" s="5" t="s">
        <v>21</v>
      </c>
      <c r="O60" s="9" t="s">
        <v>84</v>
      </c>
      <c r="P60" s="5">
        <v>15</v>
      </c>
      <c r="Q60" s="5" t="s">
        <v>22</v>
      </c>
      <c r="R60" s="6"/>
      <c r="S60" s="5" t="s">
        <v>22</v>
      </c>
      <c r="T60" s="6"/>
      <c r="U60" s="1" t="s">
        <v>85</v>
      </c>
      <c r="V60" s="1" t="s">
        <v>22</v>
      </c>
      <c r="W60" s="1" t="s">
        <v>86</v>
      </c>
    </row>
    <row r="61" spans="1:23" ht="15.75" customHeight="1" x14ac:dyDescent="0.25">
      <c r="A61" s="1" t="s">
        <v>122</v>
      </c>
      <c r="B61" s="5">
        <v>6</v>
      </c>
      <c r="C61" s="5" t="s">
        <v>22</v>
      </c>
      <c r="D61" s="5">
        <v>62</v>
      </c>
      <c r="E61" s="5">
        <v>85</v>
      </c>
      <c r="F61" s="5" t="s">
        <v>22</v>
      </c>
      <c r="G61" s="6"/>
      <c r="H61" s="5" t="s">
        <v>22</v>
      </c>
      <c r="I61" s="6"/>
      <c r="J61" s="5" t="s">
        <v>22</v>
      </c>
      <c r="K61" s="6"/>
      <c r="L61" s="5" t="s">
        <v>22</v>
      </c>
      <c r="M61" s="6"/>
      <c r="N61" s="5" t="s">
        <v>21</v>
      </c>
      <c r="O61" s="9" t="s">
        <v>123</v>
      </c>
      <c r="P61" s="5">
        <v>60</v>
      </c>
      <c r="Q61" s="5" t="s">
        <v>21</v>
      </c>
      <c r="R61" s="5">
        <v>30</v>
      </c>
      <c r="S61" s="5" t="s">
        <v>22</v>
      </c>
      <c r="T61" s="6"/>
      <c r="V61" s="1" t="s">
        <v>124</v>
      </c>
      <c r="W61" s="1" t="s">
        <v>125</v>
      </c>
    </row>
    <row r="62" spans="1:23" ht="15.75" customHeight="1" x14ac:dyDescent="0.25">
      <c r="A62" s="1" t="s">
        <v>27</v>
      </c>
      <c r="B62" s="5">
        <v>4</v>
      </c>
      <c r="C62" s="5" t="s">
        <v>24</v>
      </c>
      <c r="D62" s="5">
        <v>139.80000000000001</v>
      </c>
      <c r="E62" s="5">
        <v>158</v>
      </c>
      <c r="F62" s="5" t="s">
        <v>21</v>
      </c>
      <c r="G62" s="42"/>
      <c r="H62" s="7" t="s">
        <v>21</v>
      </c>
      <c r="I62" s="5">
        <v>475</v>
      </c>
      <c r="J62" s="7" t="s">
        <v>21</v>
      </c>
      <c r="K62" s="5">
        <v>140</v>
      </c>
      <c r="L62" s="5" t="s">
        <v>21</v>
      </c>
      <c r="M62" s="5">
        <v>42.5</v>
      </c>
      <c r="N62" s="5" t="s">
        <v>21</v>
      </c>
      <c r="O62" s="9" t="s">
        <v>28</v>
      </c>
      <c r="P62" s="5">
        <v>50</v>
      </c>
      <c r="Q62" s="5" t="s">
        <v>22</v>
      </c>
      <c r="R62" s="5"/>
      <c r="S62" s="5" t="s">
        <v>22</v>
      </c>
      <c r="T62" s="6"/>
      <c r="U62" s="3" t="s">
        <v>22</v>
      </c>
      <c r="V62" s="1" t="s">
        <v>22</v>
      </c>
      <c r="W62" s="1" t="s">
        <v>30</v>
      </c>
    </row>
    <row r="63" spans="1:23" ht="15.75" customHeight="1" x14ac:dyDescent="0.25">
      <c r="A63" s="1" t="s">
        <v>129</v>
      </c>
      <c r="B63" s="5">
        <v>6</v>
      </c>
      <c r="C63" s="5" t="s">
        <v>21</v>
      </c>
      <c r="D63" s="5">
        <v>30.1</v>
      </c>
      <c r="E63" s="5">
        <v>60</v>
      </c>
      <c r="F63" s="5" t="s">
        <v>21</v>
      </c>
      <c r="G63" s="5">
        <v>15</v>
      </c>
      <c r="H63" s="5" t="s">
        <v>21</v>
      </c>
      <c r="I63" s="5">
        <v>30</v>
      </c>
      <c r="J63" s="5" t="s">
        <v>21</v>
      </c>
      <c r="K63" s="5">
        <v>15</v>
      </c>
      <c r="L63" s="6"/>
      <c r="M63" s="5">
        <v>5</v>
      </c>
      <c r="N63" s="5" t="s">
        <v>21</v>
      </c>
      <c r="O63" s="9" t="s">
        <v>43</v>
      </c>
      <c r="P63" s="5">
        <v>15</v>
      </c>
      <c r="Q63" s="5" t="s">
        <v>22</v>
      </c>
      <c r="R63" s="42">
        <v>3</v>
      </c>
      <c r="S63" s="5" t="s">
        <v>22</v>
      </c>
      <c r="T63" s="5"/>
      <c r="U63" s="1" t="s">
        <v>22</v>
      </c>
      <c r="V63" s="1" t="s">
        <v>130</v>
      </c>
      <c r="W63" s="1" t="s">
        <v>29</v>
      </c>
    </row>
    <row r="64" spans="1:23" ht="15.75" customHeight="1" x14ac:dyDescent="0.25">
      <c r="A64" s="1" t="s">
        <v>67</v>
      </c>
      <c r="B64" s="5">
        <v>3</v>
      </c>
      <c r="C64" s="5" t="s">
        <v>21</v>
      </c>
      <c r="D64" s="5">
        <v>125.6</v>
      </c>
      <c r="E64" s="5">
        <v>142</v>
      </c>
      <c r="F64" s="5" t="s">
        <v>21</v>
      </c>
      <c r="G64" s="5">
        <v>80</v>
      </c>
      <c r="H64" s="5" t="s">
        <v>21</v>
      </c>
      <c r="I64" s="5">
        <v>420</v>
      </c>
      <c r="J64" s="5" t="s">
        <v>21</v>
      </c>
      <c r="K64" s="5">
        <v>80</v>
      </c>
      <c r="L64" s="5" t="s">
        <v>21</v>
      </c>
      <c r="M64" s="5">
        <v>80</v>
      </c>
      <c r="N64" s="5" t="s">
        <v>21</v>
      </c>
      <c r="O64" s="9" t="s">
        <v>52</v>
      </c>
      <c r="P64" s="5">
        <v>20</v>
      </c>
      <c r="Q64" s="5" t="s">
        <v>21</v>
      </c>
      <c r="R64" s="5">
        <v>50</v>
      </c>
      <c r="S64" s="5" t="s">
        <v>22</v>
      </c>
      <c r="T64" s="5"/>
      <c r="U64" s="1" t="s">
        <v>68</v>
      </c>
      <c r="V64" s="1" t="s">
        <v>22</v>
      </c>
    </row>
    <row r="65" spans="1:23" ht="15.75" customHeight="1" x14ac:dyDescent="0.25">
      <c r="A65" s="1" t="s">
        <v>102</v>
      </c>
      <c r="B65" s="34" t="s">
        <v>218</v>
      </c>
      <c r="C65" s="5" t="s">
        <v>22</v>
      </c>
      <c r="D65" s="5">
        <v>43.3</v>
      </c>
      <c r="E65" s="5">
        <v>70</v>
      </c>
      <c r="F65" s="5" t="s">
        <v>21</v>
      </c>
      <c r="G65" s="5">
        <v>35</v>
      </c>
      <c r="H65" s="5" t="s">
        <v>21</v>
      </c>
      <c r="I65" s="5">
        <v>20</v>
      </c>
      <c r="J65" s="5" t="s">
        <v>21</v>
      </c>
      <c r="K65" s="5">
        <v>30</v>
      </c>
      <c r="L65" s="5" t="s">
        <v>21</v>
      </c>
      <c r="M65" s="5">
        <v>15</v>
      </c>
      <c r="N65" s="5" t="s">
        <v>21</v>
      </c>
      <c r="O65" s="9" t="s">
        <v>43</v>
      </c>
      <c r="P65" s="5">
        <v>15</v>
      </c>
      <c r="Q65" s="5" t="s">
        <v>21</v>
      </c>
      <c r="R65" s="5"/>
      <c r="S65" s="5" t="s">
        <v>22</v>
      </c>
      <c r="T65" s="5"/>
      <c r="U65" s="1" t="s">
        <v>103</v>
      </c>
      <c r="V65" s="1" t="s">
        <v>104</v>
      </c>
      <c r="W65" s="1" t="s">
        <v>29</v>
      </c>
    </row>
    <row r="66" spans="1:23" ht="15.75" customHeight="1" thickBot="1" x14ac:dyDescent="0.3">
      <c r="A66" s="17" t="s">
        <v>44</v>
      </c>
      <c r="B66" s="18">
        <v>3</v>
      </c>
      <c r="C66" s="18" t="s">
        <v>21</v>
      </c>
      <c r="D66" s="18">
        <v>87.8</v>
      </c>
      <c r="E66" s="18">
        <v>102</v>
      </c>
      <c r="F66" s="18" t="s">
        <v>21</v>
      </c>
      <c r="G66" s="18">
        <v>66</v>
      </c>
      <c r="H66" s="18" t="s">
        <v>21</v>
      </c>
      <c r="I66" s="18">
        <v>470</v>
      </c>
      <c r="J66" s="18" t="s">
        <v>22</v>
      </c>
      <c r="K66" s="19"/>
      <c r="L66" s="18" t="s">
        <v>21</v>
      </c>
      <c r="M66" s="18">
        <v>17</v>
      </c>
      <c r="N66" s="18" t="s">
        <v>21</v>
      </c>
      <c r="O66" s="20" t="s">
        <v>28</v>
      </c>
      <c r="P66" s="18">
        <v>30</v>
      </c>
      <c r="Q66" s="18" t="s">
        <v>21</v>
      </c>
      <c r="R66" s="18">
        <v>70</v>
      </c>
      <c r="S66" s="18" t="s">
        <v>21</v>
      </c>
      <c r="T66" s="18">
        <v>55</v>
      </c>
      <c r="U66" s="17" t="s">
        <v>45</v>
      </c>
      <c r="V66" s="17" t="s">
        <v>46</v>
      </c>
      <c r="W66" s="21"/>
    </row>
    <row r="67" spans="1:23" ht="15.75" customHeight="1" x14ac:dyDescent="0.3">
      <c r="A67" s="40" t="s">
        <v>225</v>
      </c>
      <c r="B67" s="28"/>
      <c r="C67" s="24" t="s">
        <v>189</v>
      </c>
      <c r="D67" s="35">
        <f>AVERAGE(D2:D66)</f>
        <v>85.681249999999991</v>
      </c>
      <c r="E67" s="31">
        <f>AVERAGE(E2:E66)</f>
        <v>97.492063492063494</v>
      </c>
      <c r="F67" s="24" t="s">
        <v>189</v>
      </c>
      <c r="G67" s="31">
        <f>AVERAGE(G2:G66)</f>
        <v>63.357142857142854</v>
      </c>
      <c r="H67" s="24" t="s">
        <v>189</v>
      </c>
      <c r="I67" s="31">
        <f>AVERAGE(I2:I66)</f>
        <v>253.68421052631578</v>
      </c>
      <c r="J67" s="24" t="s">
        <v>189</v>
      </c>
      <c r="K67" s="31">
        <f>AVERAGE(K2:K66)</f>
        <v>70.67647058823529</v>
      </c>
      <c r="L67" s="24" t="s">
        <v>189</v>
      </c>
      <c r="M67" s="31">
        <f>AVERAGE(M2:M66)</f>
        <v>41.717391304347828</v>
      </c>
      <c r="N67" s="15"/>
      <c r="O67" s="24" t="s">
        <v>189</v>
      </c>
      <c r="P67" s="31">
        <f>AVERAGE(P2:P66)</f>
        <v>27.294117647058822</v>
      </c>
      <c r="Q67" s="24" t="s">
        <v>189</v>
      </c>
      <c r="R67" s="31">
        <f>AVERAGE(R2:R66)</f>
        <v>46.774999999999999</v>
      </c>
      <c r="S67" s="24" t="s">
        <v>189</v>
      </c>
      <c r="T67" s="31">
        <f>AVERAGE(T2:T66)</f>
        <v>48.18181818181818</v>
      </c>
      <c r="U67" s="15"/>
      <c r="V67" s="15"/>
      <c r="W67" s="15"/>
    </row>
    <row r="68" spans="1:23" ht="15.75" customHeight="1" x14ac:dyDescent="0.3">
      <c r="A68" s="26"/>
      <c r="B68" s="26"/>
      <c r="C68" s="25" t="s">
        <v>190</v>
      </c>
      <c r="D68" s="36">
        <f>MIN(D2:D66)</f>
        <v>23.5</v>
      </c>
      <c r="E68" s="12">
        <f>MIN(E2:E66)</f>
        <v>40</v>
      </c>
      <c r="F68" s="25" t="s">
        <v>190</v>
      </c>
      <c r="G68" s="12">
        <f>MIN(G2:G66)</f>
        <v>11</v>
      </c>
      <c r="H68" s="25" t="s">
        <v>190</v>
      </c>
      <c r="I68" s="12">
        <f>MIN(I2:I66)</f>
        <v>20</v>
      </c>
      <c r="J68" s="25" t="s">
        <v>190</v>
      </c>
      <c r="K68" s="12">
        <f>MIN(K2:K66)</f>
        <v>15</v>
      </c>
      <c r="L68" s="25" t="s">
        <v>190</v>
      </c>
      <c r="M68" s="12">
        <f>MIN(M2:M66)</f>
        <v>5</v>
      </c>
      <c r="N68" s="12"/>
      <c r="O68" s="25" t="s">
        <v>190</v>
      </c>
      <c r="P68" s="12">
        <f>MIN(P2:P66)</f>
        <v>5</v>
      </c>
      <c r="Q68" s="25" t="s">
        <v>190</v>
      </c>
      <c r="R68" s="12">
        <f>MIN(R2:R66)</f>
        <v>3</v>
      </c>
      <c r="S68" s="25" t="s">
        <v>190</v>
      </c>
      <c r="T68" s="12">
        <f>MIN(T2:T66)</f>
        <v>15</v>
      </c>
      <c r="U68" s="12"/>
      <c r="V68" s="12"/>
      <c r="W68" s="12"/>
    </row>
    <row r="69" spans="1:23" ht="15.75" customHeight="1" x14ac:dyDescent="0.3">
      <c r="A69" s="26"/>
      <c r="B69" s="26"/>
      <c r="C69" s="25" t="s">
        <v>191</v>
      </c>
      <c r="D69" s="36">
        <f>LARGE(D2:D66,1)</f>
        <v>167</v>
      </c>
      <c r="E69" s="12">
        <f>LARGE(E2:E66,1)</f>
        <v>250</v>
      </c>
      <c r="F69" s="25" t="s">
        <v>191</v>
      </c>
      <c r="G69" s="12">
        <f>LARGE(G2:G66,1)</f>
        <v>150</v>
      </c>
      <c r="H69" s="25" t="s">
        <v>191</v>
      </c>
      <c r="I69" s="12">
        <f>LARGE(I2:I66,1)</f>
        <v>800</v>
      </c>
      <c r="J69" s="25" t="s">
        <v>191</v>
      </c>
      <c r="K69" s="12">
        <f>LARGE(K2:K66,1)</f>
        <v>150</v>
      </c>
      <c r="L69" s="25" t="s">
        <v>191</v>
      </c>
      <c r="M69" s="12">
        <f>LARGE(M2:M66,1)</f>
        <v>150</v>
      </c>
      <c r="N69" s="12"/>
      <c r="O69" s="25" t="s">
        <v>191</v>
      </c>
      <c r="P69" s="12">
        <f>LARGE(P2:P66,1)</f>
        <v>150</v>
      </c>
      <c r="Q69" s="25" t="s">
        <v>191</v>
      </c>
      <c r="R69" s="12">
        <f>LARGE(R2:R66,1)</f>
        <v>109</v>
      </c>
      <c r="S69" s="25" t="s">
        <v>191</v>
      </c>
      <c r="T69" s="12">
        <f>LARGE(T2:T66,1)</f>
        <v>118</v>
      </c>
      <c r="U69" s="12"/>
      <c r="V69" s="12"/>
      <c r="W69" s="12"/>
    </row>
    <row r="70" spans="1:23" ht="15.75" customHeight="1" x14ac:dyDescent="0.3">
      <c r="A70" s="26"/>
      <c r="B70" s="26"/>
      <c r="C70" s="25" t="s">
        <v>192</v>
      </c>
      <c r="D70" s="36">
        <f>D69-D68</f>
        <v>143.5</v>
      </c>
      <c r="E70" s="12">
        <f>E69-E68</f>
        <v>210</v>
      </c>
      <c r="F70" s="25" t="s">
        <v>192</v>
      </c>
      <c r="G70" s="12">
        <f>G69-G68</f>
        <v>139</v>
      </c>
      <c r="H70" s="25" t="s">
        <v>192</v>
      </c>
      <c r="I70" s="12">
        <f>I69-I68</f>
        <v>780</v>
      </c>
      <c r="J70" s="25" t="s">
        <v>192</v>
      </c>
      <c r="K70" s="12">
        <f>K69-K68</f>
        <v>135</v>
      </c>
      <c r="L70" s="25" t="s">
        <v>192</v>
      </c>
      <c r="M70" s="12">
        <f>M69-M68</f>
        <v>145</v>
      </c>
      <c r="N70" s="12"/>
      <c r="O70" s="25" t="s">
        <v>192</v>
      </c>
      <c r="P70" s="12">
        <f>P69-P68</f>
        <v>145</v>
      </c>
      <c r="Q70" s="25" t="s">
        <v>192</v>
      </c>
      <c r="R70" s="12">
        <f>R69-R68</f>
        <v>106</v>
      </c>
      <c r="S70" s="25" t="s">
        <v>192</v>
      </c>
      <c r="T70" s="12">
        <f>T69-T68</f>
        <v>103</v>
      </c>
      <c r="U70" s="12"/>
      <c r="V70" s="12"/>
      <c r="W70" s="12"/>
    </row>
    <row r="71" spans="1:23" ht="15.75" customHeight="1" x14ac:dyDescent="0.3">
      <c r="A71" s="16" t="s">
        <v>21</v>
      </c>
      <c r="B71" s="33"/>
      <c r="C71" s="14">
        <f>COUNTIF(C2:C66,"yes")</f>
        <v>35</v>
      </c>
      <c r="D71" s="14"/>
      <c r="E71" s="16" t="s">
        <v>21</v>
      </c>
      <c r="F71" s="14">
        <f>COUNTIF(F2:F66,"yes")</f>
        <v>37</v>
      </c>
      <c r="G71" s="16" t="s">
        <v>21</v>
      </c>
      <c r="H71" s="12">
        <f>COUNTIF(H2:H66,"yes")</f>
        <v>38</v>
      </c>
      <c r="I71" s="16" t="s">
        <v>21</v>
      </c>
      <c r="J71" s="14">
        <f>COUNTIF(J2:J66,"yes")</f>
        <v>18</v>
      </c>
      <c r="K71" s="16" t="s">
        <v>21</v>
      </c>
      <c r="L71" s="12">
        <f>COUNTIF(L2:L66,"yes")</f>
        <v>22</v>
      </c>
      <c r="M71" s="16" t="s">
        <v>21</v>
      </c>
      <c r="N71" s="12">
        <f>COUNTIF(N2:N66,"yes")</f>
        <v>51</v>
      </c>
      <c r="O71" s="26"/>
      <c r="P71" s="16" t="s">
        <v>21</v>
      </c>
      <c r="Q71" s="12">
        <f>COUNTIF(Q2:Q66,"yes")</f>
        <v>40</v>
      </c>
      <c r="R71" s="16" t="s">
        <v>21</v>
      </c>
      <c r="S71" s="12">
        <f>COUNTIF(S2:S66,"yes")</f>
        <v>22</v>
      </c>
      <c r="T71" s="4"/>
      <c r="U71" s="12"/>
      <c r="V71" s="26"/>
      <c r="W71" s="26"/>
    </row>
    <row r="72" spans="1:23" ht="15.75" customHeight="1" x14ac:dyDescent="0.3">
      <c r="A72" s="16" t="s">
        <v>22</v>
      </c>
      <c r="B72" s="33"/>
      <c r="C72" s="14">
        <f>COUNTIF(C2:C66,"no")</f>
        <v>29</v>
      </c>
      <c r="D72" s="14"/>
      <c r="E72" s="16" t="s">
        <v>22</v>
      </c>
      <c r="F72" s="13">
        <f>COUNTIF(F2:F66,"no")</f>
        <v>27</v>
      </c>
      <c r="G72" s="16" t="s">
        <v>22</v>
      </c>
      <c r="H72" s="14">
        <f>COUNTIF(H2:H66,"no")</f>
        <v>25</v>
      </c>
      <c r="I72" s="16" t="s">
        <v>22</v>
      </c>
      <c r="J72" s="12">
        <f>COUNTIF(J2:J66,"no")</f>
        <v>46</v>
      </c>
      <c r="K72" s="16" t="s">
        <v>22</v>
      </c>
      <c r="L72" s="12">
        <f>COUNTIF(L2:L66,"no")</f>
        <v>41</v>
      </c>
      <c r="M72" s="16" t="s">
        <v>22</v>
      </c>
      <c r="N72" s="12">
        <f>COUNTIF(N2:N66,"no")</f>
        <v>13</v>
      </c>
      <c r="O72" s="26"/>
      <c r="P72" s="16" t="s">
        <v>22</v>
      </c>
      <c r="Q72" s="12">
        <f>COUNTIF(Q2:Q66,"no")</f>
        <v>24</v>
      </c>
      <c r="R72" s="16" t="s">
        <v>22</v>
      </c>
      <c r="S72" s="12">
        <f>COUNTIF(S2:S66,"no")</f>
        <v>41</v>
      </c>
      <c r="T72" s="16" t="s">
        <v>22</v>
      </c>
      <c r="U72" s="12">
        <f>COUNTIF(U2:U66,"no")</f>
        <v>27</v>
      </c>
      <c r="V72" s="26"/>
      <c r="W72" s="26"/>
    </row>
    <row r="73" spans="1:23" ht="15.75" customHeight="1" x14ac:dyDescent="0.3">
      <c r="A73" s="16" t="s">
        <v>193</v>
      </c>
      <c r="B73" s="33"/>
      <c r="C73" s="14">
        <f>SUM(C71:C72)</f>
        <v>64</v>
      </c>
      <c r="D73" s="14"/>
      <c r="E73" s="16" t="s">
        <v>193</v>
      </c>
      <c r="F73" s="12">
        <f>SUM(F71:F72)</f>
        <v>64</v>
      </c>
      <c r="G73" s="16" t="s">
        <v>193</v>
      </c>
      <c r="H73" s="12">
        <f>SUM(H71:H72)</f>
        <v>63</v>
      </c>
      <c r="I73" s="16" t="s">
        <v>193</v>
      </c>
      <c r="J73" s="12">
        <f>SUM(J71:J72)</f>
        <v>64</v>
      </c>
      <c r="K73" s="16" t="s">
        <v>193</v>
      </c>
      <c r="L73" s="12">
        <f>SUM(L71:L72)</f>
        <v>63</v>
      </c>
      <c r="M73" s="16" t="s">
        <v>193</v>
      </c>
      <c r="N73" s="12">
        <f>SUM(N71:N72)</f>
        <v>64</v>
      </c>
      <c r="O73" s="26"/>
      <c r="P73" s="16" t="s">
        <v>193</v>
      </c>
      <c r="Q73" s="12">
        <f>SUM(Q71:Q72)</f>
        <v>64</v>
      </c>
      <c r="R73" s="16" t="s">
        <v>193</v>
      </c>
      <c r="S73" s="12">
        <f>SUM(S71:S72)</f>
        <v>63</v>
      </c>
      <c r="T73" s="4"/>
      <c r="U73" s="12"/>
      <c r="V73" s="26"/>
      <c r="W73" s="26"/>
    </row>
    <row r="74" spans="1:23" ht="15.75" customHeight="1" x14ac:dyDescent="0.3">
      <c r="N74" s="16" t="s">
        <v>203</v>
      </c>
      <c r="O74" s="12">
        <f>COUNTIF(O2:O66,"*dawn*")</f>
        <v>1</v>
      </c>
    </row>
    <row r="75" spans="1:23" ht="15.75" customHeight="1" x14ac:dyDescent="0.3">
      <c r="N75" s="16" t="s">
        <v>196</v>
      </c>
      <c r="O75" s="12">
        <f>COUNTIF(O2:O66,"*domestic*")</f>
        <v>1</v>
      </c>
    </row>
    <row r="76" spans="1:23" ht="15.75" customHeight="1" x14ac:dyDescent="0.3">
      <c r="N76" s="16" t="s">
        <v>37</v>
      </c>
      <c r="O76" s="12">
        <f>COUNTIF(O2:O66,"*drug*")</f>
        <v>47</v>
      </c>
    </row>
    <row r="77" spans="1:23" ht="15.75" customHeight="1" x14ac:dyDescent="0.3">
      <c r="N77" s="16" t="s">
        <v>120</v>
      </c>
      <c r="O77" s="12">
        <f>COUNTIF(O2:O66,"*DUI*")</f>
        <v>25</v>
      </c>
    </row>
    <row r="78" spans="1:23" ht="15.75" customHeight="1" x14ac:dyDescent="0.3">
      <c r="N78" s="16" t="s">
        <v>201</v>
      </c>
      <c r="O78" s="12">
        <f>COUNTIF(O2:O66,"*family*")</f>
        <v>1</v>
      </c>
    </row>
    <row r="79" spans="1:23" ht="15.75" customHeight="1" x14ac:dyDescent="0.3">
      <c r="N79" s="16" t="s">
        <v>202</v>
      </c>
      <c r="O79" s="12">
        <f>COUNTIF(O2:O66,"*hybrid*")</f>
        <v>1</v>
      </c>
    </row>
    <row r="80" spans="1:23" ht="15.75" customHeight="1" x14ac:dyDescent="0.3">
      <c r="N80" s="16" t="s">
        <v>194</v>
      </c>
      <c r="O80" s="12">
        <f>COUNTIF(O2:O66,"*mental*")</f>
        <v>29</v>
      </c>
    </row>
    <row r="81" spans="14:15" ht="15.75" customHeight="1" x14ac:dyDescent="0.3">
      <c r="N81" s="16" t="s">
        <v>200</v>
      </c>
      <c r="O81" s="12">
        <f>COUNTIF(O2:O66,"*pride*")</f>
        <v>1</v>
      </c>
    </row>
    <row r="82" spans="14:15" ht="15.75" customHeight="1" x14ac:dyDescent="0.3">
      <c r="N82" s="16" t="s">
        <v>197</v>
      </c>
      <c r="O82" s="12">
        <f>COUNTIF(O2:O66,"*recovery*")</f>
        <v>1</v>
      </c>
    </row>
    <row r="83" spans="14:15" ht="15.75" customHeight="1" x14ac:dyDescent="0.3">
      <c r="N83" s="16" t="s">
        <v>199</v>
      </c>
      <c r="O83" s="12">
        <f>COUNTIF(O2:O66,"*sex*")</f>
        <v>1</v>
      </c>
    </row>
    <row r="84" spans="14:15" ht="15.75" customHeight="1" x14ac:dyDescent="0.3">
      <c r="N84" s="16" t="s">
        <v>195</v>
      </c>
      <c r="O84" s="12">
        <f>COUNTIF(O2:O66,"*veteran*")</f>
        <v>27</v>
      </c>
    </row>
    <row r="85" spans="14:15" ht="15.75" customHeight="1" x14ac:dyDescent="0.3">
      <c r="N85" s="16" t="s">
        <v>198</v>
      </c>
      <c r="O85" s="12">
        <f>COUNTIF(O2:O66,"*young*")</f>
        <v>1</v>
      </c>
    </row>
    <row r="86" spans="14:15" ht="15.75" customHeight="1" x14ac:dyDescent="0.3">
      <c r="N86" s="16" t="s">
        <v>210</v>
      </c>
      <c r="O86" s="27">
        <f>SUM(O74:O85)</f>
        <v>136</v>
      </c>
    </row>
  </sheetData>
  <sortState xmlns:xlrd2="http://schemas.microsoft.com/office/spreadsheetml/2017/richdata2" ref="N74:N85">
    <sortCondition ref="N74:N85"/>
  </sortState>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 &amp; Disclaimer</vt:lpstr>
      <vt:lpstr>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Richmond Parsons</dc:creator>
  <cp:lastModifiedBy>Rick Parsons</cp:lastModifiedBy>
  <dcterms:created xsi:type="dcterms:W3CDTF">2023-03-16T13:28:22Z</dcterms:created>
  <dcterms:modified xsi:type="dcterms:W3CDTF">2023-05-01T13:12:37Z</dcterms:modified>
</cp:coreProperties>
</file>